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imBook_User\Desktop\ДОКУМЕНТЫ\ТАРИФИКАЦИЯ 25-26\"/>
    </mc:Choice>
  </mc:AlternateContent>
  <bookViews>
    <workbookView xWindow="-110" yWindow="-110" windowWidth="23260" windowHeight="12460" activeTab="4"/>
  </bookViews>
  <sheets>
    <sheet name="педагог" sheetId="2" r:id="rId1"/>
    <sheet name="АХП рабочий" sheetId="3" r:id="rId2"/>
    <sheet name="свод" sheetId="4" r:id="rId3"/>
    <sheet name="штат" sheetId="5" r:id="rId4"/>
    <sheet name="тарифная ставка" sheetId="6" r:id="rId5"/>
  </sheets>
  <definedNames>
    <definedName name="_xlnm.Print_Titles" localSheetId="1">'АХП рабочий'!$A:$B</definedName>
    <definedName name="_xlnm.Print_Titles" localSheetId="0">педагог!$A:$B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4" i="3" l="1"/>
  <c r="AY54" i="3"/>
  <c r="AX54" i="3"/>
  <c r="AV54" i="3"/>
  <c r="AT54" i="3"/>
  <c r="AR54" i="3"/>
  <c r="AQ54" i="3"/>
  <c r="AO54" i="3"/>
  <c r="AN54" i="3"/>
  <c r="AM54" i="3"/>
  <c r="AK54" i="3"/>
  <c r="AI54" i="3"/>
  <c r="AG54" i="3"/>
  <c r="AE54" i="3"/>
  <c r="AC54" i="3"/>
  <c r="AA54" i="3"/>
  <c r="Y54" i="3"/>
  <c r="X54" i="3"/>
  <c r="W54" i="3"/>
  <c r="V54" i="3"/>
  <c r="U54" i="3"/>
  <c r="T54" i="3"/>
  <c r="R54" i="3"/>
  <c r="P54" i="3"/>
  <c r="O54" i="3"/>
  <c r="N54" i="3"/>
  <c r="M54" i="3"/>
  <c r="L54" i="3"/>
  <c r="K54" i="3"/>
  <c r="J54" i="3"/>
  <c r="H54" i="3"/>
  <c r="D54" i="3"/>
  <c r="AZ53" i="3"/>
  <c r="AW53" i="3"/>
  <c r="AU53" i="3"/>
  <c r="AS53" i="3"/>
  <c r="AP53" i="3"/>
  <c r="AZ52" i="3"/>
  <c r="AW52" i="3"/>
  <c r="AU52" i="3"/>
  <c r="AS52" i="3"/>
  <c r="AP52" i="3"/>
  <c r="AZ51" i="3"/>
  <c r="AW51" i="3"/>
  <c r="AU51" i="3"/>
  <c r="AS51" i="3"/>
  <c r="AP51" i="3"/>
  <c r="AZ50" i="3"/>
  <c r="AW50" i="3"/>
  <c r="AU50" i="3"/>
  <c r="AS50" i="3"/>
  <c r="AP50" i="3"/>
  <c r="AZ49" i="3"/>
  <c r="AW49" i="3"/>
  <c r="AU49" i="3"/>
  <c r="AS49" i="3"/>
  <c r="AP49" i="3"/>
  <c r="AZ48" i="3"/>
  <c r="AW48" i="3"/>
  <c r="AU48" i="3"/>
  <c r="AS48" i="3"/>
  <c r="AP48" i="3"/>
  <c r="AZ47" i="3"/>
  <c r="AW47" i="3"/>
  <c r="AU47" i="3"/>
  <c r="AS47" i="3"/>
  <c r="AP47" i="3"/>
  <c r="AZ46" i="3"/>
  <c r="AW46" i="3"/>
  <c r="AU46" i="3"/>
  <c r="AS46" i="3"/>
  <c r="AP46" i="3"/>
  <c r="AZ45" i="3"/>
  <c r="AW45" i="3"/>
  <c r="AU45" i="3"/>
  <c r="AS45" i="3"/>
  <c r="AP45" i="3"/>
  <c r="AZ44" i="3"/>
  <c r="AW44" i="3"/>
  <c r="AU44" i="3"/>
  <c r="AS44" i="3"/>
  <c r="AP44" i="3"/>
  <c r="AZ43" i="3"/>
  <c r="AW43" i="3"/>
  <c r="AU43" i="3"/>
  <c r="AS43" i="3"/>
  <c r="AP43" i="3"/>
  <c r="AZ42" i="3"/>
  <c r="AW42" i="3"/>
  <c r="AU42" i="3"/>
  <c r="AS42" i="3"/>
  <c r="AP42" i="3"/>
  <c r="AZ41" i="3"/>
  <c r="AW41" i="3"/>
  <c r="AU41" i="3"/>
  <c r="AS41" i="3"/>
  <c r="AP41" i="3"/>
  <c r="AZ40" i="3"/>
  <c r="AW40" i="3"/>
  <c r="AU40" i="3"/>
  <c r="AS40" i="3"/>
  <c r="AP40" i="3"/>
  <c r="AZ39" i="3"/>
  <c r="AW39" i="3"/>
  <c r="AU39" i="3"/>
  <c r="AS39" i="3"/>
  <c r="AP39" i="3"/>
  <c r="AZ38" i="3"/>
  <c r="AW38" i="3"/>
  <c r="AU38" i="3"/>
  <c r="AS38" i="3"/>
  <c r="AP38" i="3"/>
  <c r="AZ37" i="3"/>
  <c r="AZ54" i="3" s="1"/>
  <c r="AW37" i="3"/>
  <c r="AW54" i="3" s="1"/>
  <c r="AU37" i="3"/>
  <c r="AU54" i="3" s="1"/>
  <c r="AS37" i="3"/>
  <c r="AS54" i="3" s="1"/>
  <c r="AP37" i="3"/>
  <c r="AP54" i="3" s="1"/>
  <c r="BA35" i="3"/>
  <c r="BA56" i="3" s="1"/>
  <c r="AY35" i="3"/>
  <c r="AY56" i="3" s="1"/>
  <c r="AX35" i="3"/>
  <c r="AX56" i="3" s="1"/>
  <c r="AV35" i="3"/>
  <c r="AV56" i="3" s="1"/>
  <c r="AT35" i="3"/>
  <c r="AT56" i="3" s="1"/>
  <c r="AR35" i="3"/>
  <c r="AR56" i="3" s="1"/>
  <c r="AQ35" i="3"/>
  <c r="AQ56" i="3" s="1"/>
  <c r="AO35" i="3"/>
  <c r="AO56" i="3" s="1"/>
  <c r="AN35" i="3"/>
  <c r="AN56" i="3" s="1"/>
  <c r="AM35" i="3"/>
  <c r="AM56" i="3" s="1"/>
  <c r="AK35" i="3"/>
  <c r="AK56" i="3" s="1"/>
  <c r="AI35" i="3"/>
  <c r="AI56" i="3" s="1"/>
  <c r="AG35" i="3"/>
  <c r="AG56" i="3" s="1"/>
  <c r="AE35" i="3"/>
  <c r="AE56" i="3" s="1"/>
  <c r="AC35" i="3"/>
  <c r="AC56" i="3" s="1"/>
  <c r="AA35" i="3"/>
  <c r="AA56" i="3" s="1"/>
  <c r="Y35" i="3"/>
  <c r="Y56" i="3" s="1"/>
  <c r="X35" i="3"/>
  <c r="X56" i="3" s="1"/>
  <c r="W35" i="3"/>
  <c r="W56" i="3" s="1"/>
  <c r="V35" i="3"/>
  <c r="V56" i="3" s="1"/>
  <c r="U35" i="3"/>
  <c r="U56" i="3" s="1"/>
  <c r="T35" i="3"/>
  <c r="T56" i="3" s="1"/>
  <c r="R35" i="3"/>
  <c r="R56" i="3" s="1"/>
  <c r="P35" i="3"/>
  <c r="P56" i="3" s="1"/>
  <c r="O35" i="3"/>
  <c r="O56" i="3" s="1"/>
  <c r="N35" i="3"/>
  <c r="N56" i="3" s="1"/>
  <c r="M35" i="3"/>
  <c r="M56" i="3" s="1"/>
  <c r="L35" i="3"/>
  <c r="L56" i="3" s="1"/>
  <c r="K35" i="3"/>
  <c r="K56" i="3" s="1"/>
  <c r="J35" i="3"/>
  <c r="J56" i="3" s="1"/>
  <c r="H35" i="3"/>
  <c r="H56" i="3" s="1"/>
  <c r="D35" i="3"/>
  <c r="D56" i="3" s="1"/>
  <c r="AZ34" i="3"/>
  <c r="AW34" i="3"/>
  <c r="AU34" i="3"/>
  <c r="AS34" i="3"/>
  <c r="AP34" i="3"/>
  <c r="AZ33" i="3"/>
  <c r="AW33" i="3"/>
  <c r="AU33" i="3"/>
  <c r="AS33" i="3"/>
  <c r="AP33" i="3"/>
  <c r="AZ32" i="3"/>
  <c r="AW32" i="3"/>
  <c r="AU32" i="3"/>
  <c r="AS32" i="3"/>
  <c r="AP32" i="3"/>
  <c r="AZ31" i="3"/>
  <c r="AW31" i="3"/>
  <c r="AU31" i="3"/>
  <c r="AS31" i="3"/>
  <c r="AP31" i="3"/>
  <c r="AZ30" i="3"/>
  <c r="AW30" i="3"/>
  <c r="AU30" i="3"/>
  <c r="AS30" i="3"/>
  <c r="AP30" i="3"/>
  <c r="AZ29" i="3"/>
  <c r="AW29" i="3"/>
  <c r="AU29" i="3"/>
  <c r="AS29" i="3"/>
  <c r="AP29" i="3"/>
  <c r="AZ28" i="3"/>
  <c r="AW28" i="3"/>
  <c r="AU28" i="3"/>
  <c r="AS28" i="3"/>
  <c r="AP28" i="3"/>
  <c r="AZ27" i="3"/>
  <c r="AW27" i="3"/>
  <c r="AU27" i="3"/>
  <c r="AS27" i="3"/>
  <c r="AP27" i="3"/>
  <c r="AZ26" i="3"/>
  <c r="AW26" i="3"/>
  <c r="AU26" i="3"/>
  <c r="AS26" i="3"/>
  <c r="AP26" i="3"/>
  <c r="AZ25" i="3"/>
  <c r="AW25" i="3"/>
  <c r="AU25" i="3"/>
  <c r="AS25" i="3"/>
  <c r="AP25" i="3"/>
  <c r="AZ24" i="3"/>
  <c r="AW24" i="3"/>
  <c r="AU24" i="3"/>
  <c r="AS24" i="3"/>
  <c r="AP24" i="3"/>
  <c r="AZ23" i="3"/>
  <c r="AW23" i="3"/>
  <c r="AU23" i="3"/>
  <c r="AS23" i="3"/>
  <c r="AP23" i="3"/>
  <c r="AZ22" i="3"/>
  <c r="AW22" i="3"/>
  <c r="AU22" i="3"/>
  <c r="AS22" i="3"/>
  <c r="AP22" i="3"/>
  <c r="AZ21" i="3"/>
  <c r="AW21" i="3"/>
  <c r="AU21" i="3"/>
  <c r="AS21" i="3"/>
  <c r="AP21" i="3"/>
  <c r="AZ20" i="3"/>
  <c r="AW20" i="3"/>
  <c r="AU20" i="3"/>
  <c r="AS20" i="3"/>
  <c r="AP20" i="3"/>
  <c r="AZ19" i="3"/>
  <c r="AW19" i="3"/>
  <c r="AU19" i="3"/>
  <c r="AS19" i="3"/>
  <c r="AP19" i="3"/>
  <c r="AZ18" i="3"/>
  <c r="AZ35" i="3" s="1"/>
  <c r="AZ56" i="3" s="1"/>
  <c r="AW18" i="3"/>
  <c r="AW35" i="3" s="1"/>
  <c r="AU18" i="3"/>
  <c r="AU35" i="3" s="1"/>
  <c r="AU56" i="3" s="1"/>
  <c r="AS18" i="3"/>
  <c r="AS35" i="3" s="1"/>
  <c r="AS56" i="3" s="1"/>
  <c r="AP18" i="3"/>
  <c r="AP35" i="3" s="1"/>
  <c r="AP56" i="3" s="1"/>
  <c r="AW56" i="3" l="1"/>
  <c r="AY49" i="6"/>
  <c r="AW49" i="6"/>
  <c r="AV49" i="6"/>
  <c r="AT49" i="6"/>
  <c r="AR49" i="6"/>
  <c r="AP49" i="6"/>
  <c r="AO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AY48" i="6"/>
  <c r="AY50" i="6" s="1"/>
  <c r="AW48" i="6"/>
  <c r="AW50" i="6" s="1"/>
  <c r="AV48" i="6"/>
  <c r="AV50" i="6" s="1"/>
  <c r="AT48" i="6"/>
  <c r="AR48" i="6"/>
  <c r="AR50" i="6" s="1"/>
  <c r="AP48" i="6"/>
  <c r="AP50" i="6" s="1"/>
  <c r="AO48" i="6"/>
  <c r="AO50" i="6" s="1"/>
  <c r="AM48" i="6"/>
  <c r="AL48" i="6"/>
  <c r="AL50" i="6" s="1"/>
  <c r="AK48" i="6"/>
  <c r="AK50" i="6" s="1"/>
  <c r="AJ48" i="6"/>
  <c r="AJ50" i="6" s="1"/>
  <c r="AI48" i="6"/>
  <c r="AH48" i="6"/>
  <c r="AH50" i="6" s="1"/>
  <c r="AG48" i="6"/>
  <c r="AG50" i="6" s="1"/>
  <c r="AF48" i="6"/>
  <c r="AF50" i="6" s="1"/>
  <c r="AE48" i="6"/>
  <c r="AD48" i="6"/>
  <c r="AD50" i="6" s="1"/>
  <c r="AC48" i="6"/>
  <c r="AC50" i="6" s="1"/>
  <c r="AB48" i="6"/>
  <c r="AB50" i="6" s="1"/>
  <c r="AA48" i="6"/>
  <c r="Z48" i="6"/>
  <c r="Z50" i="6" s="1"/>
  <c r="Y48" i="6"/>
  <c r="Y50" i="6" s="1"/>
  <c r="X48" i="6"/>
  <c r="X50" i="6" s="1"/>
  <c r="W48" i="6"/>
  <c r="V48" i="6"/>
  <c r="V50" i="6" s="1"/>
  <c r="U48" i="6"/>
  <c r="U50" i="6" s="1"/>
  <c r="T48" i="6"/>
  <c r="T50" i="6" s="1"/>
  <c r="S48" i="6"/>
  <c r="R48" i="6"/>
  <c r="R50" i="6" s="1"/>
  <c r="Q48" i="6"/>
  <c r="Q50" i="6" s="1"/>
  <c r="P48" i="6"/>
  <c r="P50" i="6" s="1"/>
  <c r="O48" i="6"/>
  <c r="N48" i="6"/>
  <c r="N50" i="6" s="1"/>
  <c r="M48" i="6"/>
  <c r="M50" i="6" s="1"/>
  <c r="L48" i="6"/>
  <c r="L50" i="6" s="1"/>
  <c r="K48" i="6"/>
  <c r="J48" i="6"/>
  <c r="J50" i="6" s="1"/>
  <c r="I48" i="6"/>
  <c r="I50" i="6" s="1"/>
  <c r="H48" i="6"/>
  <c r="H50" i="6" s="1"/>
  <c r="G48" i="6"/>
  <c r="F48" i="6"/>
  <c r="F50" i="6" s="1"/>
  <c r="E48" i="6"/>
  <c r="E50" i="6" s="1"/>
  <c r="D48" i="6"/>
  <c r="D50" i="6" s="1"/>
  <c r="C48" i="6"/>
  <c r="AX47" i="6"/>
  <c r="AU47" i="6"/>
  <c r="AS47" i="6"/>
  <c r="AQ47" i="6"/>
  <c r="AN47" i="6"/>
  <c r="AX46" i="6"/>
  <c r="AU46" i="6"/>
  <c r="AS46" i="6"/>
  <c r="AQ46" i="6"/>
  <c r="AN46" i="6"/>
  <c r="AX45" i="6"/>
  <c r="AU45" i="6"/>
  <c r="AS45" i="6"/>
  <c r="AQ45" i="6"/>
  <c r="AN45" i="6"/>
  <c r="AX44" i="6"/>
  <c r="AU44" i="6"/>
  <c r="AS44" i="6"/>
  <c r="AQ44" i="6"/>
  <c r="AN44" i="6"/>
  <c r="AX43" i="6"/>
  <c r="AU43" i="6"/>
  <c r="AS43" i="6"/>
  <c r="AQ43" i="6"/>
  <c r="AN43" i="6"/>
  <c r="AX42" i="6"/>
  <c r="AU42" i="6"/>
  <c r="AS42" i="6"/>
  <c r="AQ42" i="6"/>
  <c r="AN42" i="6"/>
  <c r="AX41" i="6"/>
  <c r="AU41" i="6"/>
  <c r="AS41" i="6"/>
  <c r="AQ41" i="6"/>
  <c r="AN41" i="6"/>
  <c r="AX40" i="6"/>
  <c r="AU40" i="6"/>
  <c r="AS40" i="6"/>
  <c r="AQ40" i="6"/>
  <c r="AN40" i="6"/>
  <c r="AX39" i="6"/>
  <c r="AU39" i="6"/>
  <c r="AS39" i="6"/>
  <c r="AQ39" i="6"/>
  <c r="AN39" i="6"/>
  <c r="AX38" i="6"/>
  <c r="AU38" i="6"/>
  <c r="AS38" i="6"/>
  <c r="AQ38" i="6"/>
  <c r="AN38" i="6"/>
  <c r="AX37" i="6"/>
  <c r="AU37" i="6"/>
  <c r="AS37" i="6"/>
  <c r="AQ37" i="6"/>
  <c r="AN37" i="6"/>
  <c r="AX36" i="6"/>
  <c r="AU36" i="6"/>
  <c r="AS36" i="6"/>
  <c r="AQ36" i="6"/>
  <c r="AN36" i="6"/>
  <c r="AX35" i="6"/>
  <c r="AU35" i="6"/>
  <c r="AS35" i="6"/>
  <c r="AQ35" i="6"/>
  <c r="AN35" i="6"/>
  <c r="AX34" i="6"/>
  <c r="AU34" i="6"/>
  <c r="AS34" i="6"/>
  <c r="AQ34" i="6"/>
  <c r="AN34" i="6"/>
  <c r="AX33" i="6"/>
  <c r="AU33" i="6"/>
  <c r="AS33" i="6"/>
  <c r="AQ33" i="6"/>
  <c r="AN33" i="6"/>
  <c r="AX32" i="6"/>
  <c r="AU32" i="6"/>
  <c r="AS32" i="6"/>
  <c r="AQ32" i="6"/>
  <c r="AN32" i="6"/>
  <c r="AX31" i="6"/>
  <c r="AU31" i="6"/>
  <c r="AS31" i="6"/>
  <c r="AQ31" i="6"/>
  <c r="AN31" i="6"/>
  <c r="AX30" i="6"/>
  <c r="AU30" i="6"/>
  <c r="AS30" i="6"/>
  <c r="AQ30" i="6"/>
  <c r="AN30" i="6"/>
  <c r="AX29" i="6"/>
  <c r="AU29" i="6"/>
  <c r="AS29" i="6"/>
  <c r="AQ29" i="6"/>
  <c r="AN29" i="6"/>
  <c r="AX28" i="6"/>
  <c r="AU28" i="6"/>
  <c r="AS28" i="6"/>
  <c r="AQ28" i="6"/>
  <c r="AN28" i="6"/>
  <c r="AX27" i="6"/>
  <c r="AU27" i="6"/>
  <c r="AS27" i="6"/>
  <c r="AQ27" i="6"/>
  <c r="AN27" i="6"/>
  <c r="AX26" i="6"/>
  <c r="AU26" i="6"/>
  <c r="AS26" i="6"/>
  <c r="AQ26" i="6"/>
  <c r="AN26" i="6"/>
  <c r="AX25" i="6"/>
  <c r="AU25" i="6"/>
  <c r="AS25" i="6"/>
  <c r="AQ25" i="6"/>
  <c r="AN25" i="6"/>
  <c r="AX24" i="6"/>
  <c r="AU24" i="6"/>
  <c r="AS24" i="6"/>
  <c r="AQ24" i="6"/>
  <c r="AN24" i="6"/>
  <c r="AX23" i="6"/>
  <c r="AU23" i="6"/>
  <c r="AS23" i="6"/>
  <c r="AQ23" i="6"/>
  <c r="AN23" i="6"/>
  <c r="AX18" i="6"/>
  <c r="AX48" i="6" s="1"/>
  <c r="AU18" i="6"/>
  <c r="AU48" i="6" s="1"/>
  <c r="AS18" i="6"/>
  <c r="AS48" i="6" s="1"/>
  <c r="AQ18" i="6"/>
  <c r="AQ48" i="6" s="1"/>
  <c r="AN18" i="6"/>
  <c r="AN48" i="6" s="1"/>
  <c r="AU49" i="6" l="1"/>
  <c r="AS49" i="6"/>
  <c r="AU50" i="6"/>
  <c r="AN49" i="6"/>
  <c r="AN50" i="6" s="1"/>
  <c r="AX49" i="6"/>
  <c r="AQ49" i="6"/>
  <c r="AQ50" i="6" s="1"/>
  <c r="C50" i="6"/>
  <c r="G50" i="6"/>
  <c r="K50" i="6"/>
  <c r="O50" i="6"/>
  <c r="S50" i="6"/>
  <c r="W50" i="6"/>
  <c r="AA50" i="6"/>
  <c r="AE50" i="6"/>
  <c r="AI50" i="6"/>
  <c r="AM50" i="6"/>
  <c r="AT50" i="6"/>
  <c r="AX50" i="6"/>
  <c r="AS50" i="6"/>
  <c r="BN19" i="5" l="1"/>
  <c r="BM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R19" i="5"/>
  <c r="AQ19" i="5"/>
  <c r="AL19" i="5"/>
  <c r="AK19" i="5"/>
  <c r="AJ19" i="5"/>
  <c r="AI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O18" i="5"/>
  <c r="BO19" i="5" s="1"/>
  <c r="AS18" i="5"/>
  <c r="AS19" i="5" s="1"/>
  <c r="AO18" i="5"/>
  <c r="AO19" i="5" s="1"/>
  <c r="AM18" i="5"/>
  <c r="AM19" i="5" s="1"/>
  <c r="AL18" i="5"/>
  <c r="AH18" i="5"/>
  <c r="AH19" i="5" s="1"/>
  <c r="H18" i="5"/>
  <c r="AP18" i="5" l="1"/>
  <c r="AP19" i="5" s="1"/>
  <c r="BQ18" i="5"/>
  <c r="BQ19" i="5" s="1"/>
  <c r="AN18" i="5"/>
  <c r="AN19" i="5" s="1"/>
  <c r="BL18" i="5"/>
  <c r="BL19" i="5" s="1"/>
  <c r="BR18" i="5"/>
  <c r="BR19" i="5" s="1"/>
  <c r="BS18" i="5"/>
  <c r="BS19" i="5" s="1"/>
  <c r="BP18" i="5"/>
  <c r="BP19" i="5" s="1"/>
  <c r="K82" i="4" l="1"/>
  <c r="K38" i="4"/>
  <c r="K83" i="4" s="1"/>
  <c r="K31" i="4"/>
  <c r="K25" i="4"/>
  <c r="K19" i="4"/>
  <c r="CA47" i="2" l="1"/>
  <c r="BY47" i="2"/>
  <c r="BX47" i="2"/>
  <c r="BV47" i="2"/>
  <c r="BT47" i="2"/>
  <c r="BQ47" i="2"/>
  <c r="BO47" i="2"/>
  <c r="BN47" i="2"/>
  <c r="BM47" i="2"/>
  <c r="BL47" i="2"/>
  <c r="BK47" i="2"/>
  <c r="BJ47" i="2"/>
  <c r="BI47" i="2"/>
  <c r="BG47" i="2"/>
  <c r="BF47" i="2"/>
  <c r="BD47" i="2"/>
  <c r="BB47" i="2"/>
  <c r="AZ47" i="2"/>
  <c r="AX47" i="2"/>
  <c r="AV47" i="2"/>
  <c r="AT47" i="2"/>
  <c r="AR47" i="2"/>
  <c r="AP47" i="2"/>
  <c r="AN47" i="2"/>
  <c r="AL47" i="2"/>
  <c r="AJ47" i="2"/>
  <c r="AH47" i="2"/>
  <c r="AF47" i="2"/>
  <c r="AE47" i="2"/>
  <c r="AC47" i="2"/>
  <c r="AB47" i="2"/>
  <c r="Z47" i="2"/>
  <c r="W47" i="2"/>
  <c r="V47" i="2"/>
  <c r="U47" i="2"/>
  <c r="T47" i="2"/>
  <c r="R47" i="2"/>
  <c r="Q47" i="2"/>
  <c r="P47" i="2"/>
  <c r="O47" i="2"/>
  <c r="M47" i="2"/>
  <c r="L47" i="2"/>
  <c r="K47" i="2"/>
  <c r="J47" i="2"/>
  <c r="BZ46" i="2"/>
  <c r="BW46" i="2"/>
  <c r="BR46" i="2"/>
  <c r="BS46" i="2" s="1"/>
  <c r="BP46" i="2"/>
  <c r="X46" i="2"/>
  <c r="S46" i="2"/>
  <c r="N46" i="2"/>
  <c r="BZ45" i="2"/>
  <c r="BW45" i="2"/>
  <c r="BS45" i="2"/>
  <c r="BR45" i="2"/>
  <c r="BU45" i="2" s="1"/>
  <c r="BP45" i="2"/>
  <c r="X45" i="2"/>
  <c r="S45" i="2"/>
  <c r="N45" i="2"/>
  <c r="BZ44" i="2"/>
  <c r="BW44" i="2"/>
  <c r="BP44" i="2"/>
  <c r="X44" i="2"/>
  <c r="BR44" i="2" s="1"/>
  <c r="S44" i="2"/>
  <c r="N44" i="2"/>
  <c r="BZ43" i="2"/>
  <c r="BW43" i="2"/>
  <c r="BP43" i="2"/>
  <c r="X43" i="2"/>
  <c r="BR43" i="2" s="1"/>
  <c r="S43" i="2"/>
  <c r="N43" i="2"/>
  <c r="BZ42" i="2"/>
  <c r="BW42" i="2"/>
  <c r="BR42" i="2"/>
  <c r="BS42" i="2" s="1"/>
  <c r="BP42" i="2"/>
  <c r="X42" i="2"/>
  <c r="S42" i="2"/>
  <c r="N42" i="2"/>
  <c r="BZ41" i="2"/>
  <c r="BW41" i="2"/>
  <c r="BS41" i="2"/>
  <c r="BR41" i="2"/>
  <c r="BU41" i="2" s="1"/>
  <c r="BP41" i="2"/>
  <c r="X41" i="2"/>
  <c r="S41" i="2"/>
  <c r="N41" i="2"/>
  <c r="BZ40" i="2"/>
  <c r="BW40" i="2"/>
  <c r="BP40" i="2"/>
  <c r="X40" i="2"/>
  <c r="BR40" i="2" s="1"/>
  <c r="S40" i="2"/>
  <c r="N40" i="2"/>
  <c r="BZ39" i="2"/>
  <c r="BW39" i="2"/>
  <c r="BP39" i="2"/>
  <c r="X39" i="2"/>
  <c r="BR39" i="2" s="1"/>
  <c r="S39" i="2"/>
  <c r="N39" i="2"/>
  <c r="BZ38" i="2"/>
  <c r="BW38" i="2"/>
  <c r="BR38" i="2"/>
  <c r="BS38" i="2" s="1"/>
  <c r="BP38" i="2"/>
  <c r="X38" i="2"/>
  <c r="S38" i="2"/>
  <c r="N38" i="2"/>
  <c r="BZ37" i="2"/>
  <c r="BW37" i="2"/>
  <c r="BS37" i="2"/>
  <c r="BR37" i="2"/>
  <c r="BU37" i="2" s="1"/>
  <c r="BP37" i="2"/>
  <c r="X37" i="2"/>
  <c r="S37" i="2"/>
  <c r="N37" i="2"/>
  <c r="BZ36" i="2"/>
  <c r="BW36" i="2"/>
  <c r="BP36" i="2"/>
  <c r="X36" i="2"/>
  <c r="BR36" i="2" s="1"/>
  <c r="S36" i="2"/>
  <c r="N36" i="2"/>
  <c r="BZ35" i="2"/>
  <c r="BW35" i="2"/>
  <c r="BP35" i="2"/>
  <c r="X35" i="2"/>
  <c r="BR35" i="2" s="1"/>
  <c r="S35" i="2"/>
  <c r="N35" i="2"/>
  <c r="BZ34" i="2"/>
  <c r="BW34" i="2"/>
  <c r="BR34" i="2"/>
  <c r="BS34" i="2" s="1"/>
  <c r="BP34" i="2"/>
  <c r="X34" i="2"/>
  <c r="S34" i="2"/>
  <c r="N34" i="2"/>
  <c r="BZ33" i="2"/>
  <c r="BW33" i="2"/>
  <c r="BS33" i="2"/>
  <c r="BR33" i="2"/>
  <c r="BU33" i="2" s="1"/>
  <c r="BP33" i="2"/>
  <c r="X33" i="2"/>
  <c r="S33" i="2"/>
  <c r="N33" i="2"/>
  <c r="BZ32" i="2"/>
  <c r="BW32" i="2"/>
  <c r="BP32" i="2"/>
  <c r="X32" i="2"/>
  <c r="BR32" i="2" s="1"/>
  <c r="S32" i="2"/>
  <c r="N32" i="2"/>
  <c r="BZ31" i="2"/>
  <c r="BW31" i="2"/>
  <c r="BP31" i="2"/>
  <c r="X31" i="2"/>
  <c r="BR31" i="2" s="1"/>
  <c r="S31" i="2"/>
  <c r="N31" i="2"/>
  <c r="BZ30" i="2"/>
  <c r="BW30" i="2"/>
  <c r="BR30" i="2"/>
  <c r="BS30" i="2" s="1"/>
  <c r="BP30" i="2"/>
  <c r="X30" i="2"/>
  <c r="S30" i="2"/>
  <c r="N30" i="2"/>
  <c r="BZ29" i="2"/>
  <c r="BW29" i="2"/>
  <c r="BS29" i="2"/>
  <c r="BR29" i="2"/>
  <c r="BU29" i="2" s="1"/>
  <c r="BP29" i="2"/>
  <c r="X29" i="2"/>
  <c r="S29" i="2"/>
  <c r="N29" i="2"/>
  <c r="BZ28" i="2"/>
  <c r="BW28" i="2"/>
  <c r="BP28" i="2"/>
  <c r="X28" i="2"/>
  <c r="BR28" i="2" s="1"/>
  <c r="S28" i="2"/>
  <c r="N28" i="2"/>
  <c r="BZ27" i="2"/>
  <c r="BW27" i="2"/>
  <c r="BP27" i="2"/>
  <c r="X27" i="2"/>
  <c r="BR27" i="2" s="1"/>
  <c r="S27" i="2"/>
  <c r="N27" i="2"/>
  <c r="BZ26" i="2"/>
  <c r="BW26" i="2"/>
  <c r="BR26" i="2"/>
  <c r="BS26" i="2" s="1"/>
  <c r="BP26" i="2"/>
  <c r="X26" i="2"/>
  <c r="S26" i="2"/>
  <c r="N26" i="2"/>
  <c r="BZ25" i="2"/>
  <c r="BW25" i="2"/>
  <c r="BS25" i="2"/>
  <c r="BR25" i="2"/>
  <c r="BU25" i="2" s="1"/>
  <c r="BP25" i="2"/>
  <c r="X25" i="2"/>
  <c r="S25" i="2"/>
  <c r="N25" i="2"/>
  <c r="BZ24" i="2"/>
  <c r="BW24" i="2"/>
  <c r="BP24" i="2"/>
  <c r="X24" i="2"/>
  <c r="BR24" i="2" s="1"/>
  <c r="S24" i="2"/>
  <c r="N24" i="2"/>
  <c r="BZ23" i="2"/>
  <c r="BW23" i="2"/>
  <c r="BP23" i="2"/>
  <c r="X23" i="2"/>
  <c r="BR23" i="2" s="1"/>
  <c r="S23" i="2"/>
  <c r="N23" i="2"/>
  <c r="BZ22" i="2"/>
  <c r="BW22" i="2"/>
  <c r="BR22" i="2"/>
  <c r="BS22" i="2" s="1"/>
  <c r="BP22" i="2"/>
  <c r="X22" i="2"/>
  <c r="S22" i="2"/>
  <c r="N22" i="2"/>
  <c r="BZ21" i="2"/>
  <c r="BW21" i="2"/>
  <c r="BR21" i="2"/>
  <c r="BU21" i="2" s="1"/>
  <c r="BP21" i="2"/>
  <c r="X21" i="2"/>
  <c r="S21" i="2"/>
  <c r="N21" i="2"/>
  <c r="BZ20" i="2"/>
  <c r="BW20" i="2"/>
  <c r="BP20" i="2"/>
  <c r="X20" i="2"/>
  <c r="BR20" i="2" s="1"/>
  <c r="S20" i="2"/>
  <c r="N20" i="2"/>
  <c r="BZ19" i="2"/>
  <c r="BW19" i="2"/>
  <c r="BP19" i="2"/>
  <c r="X19" i="2"/>
  <c r="BR19" i="2" s="1"/>
  <c r="S19" i="2"/>
  <c r="N19" i="2"/>
  <c r="BZ18" i="2"/>
  <c r="BW18" i="2"/>
  <c r="BR18" i="2"/>
  <c r="BS18" i="2" s="1"/>
  <c r="BP18" i="2"/>
  <c r="X18" i="2"/>
  <c r="S18" i="2"/>
  <c r="N18" i="2"/>
  <c r="BZ17" i="2"/>
  <c r="BZ47" i="2" s="1"/>
  <c r="BW17" i="2"/>
  <c r="BW47" i="2" s="1"/>
  <c r="BR17" i="2"/>
  <c r="BU17" i="2" s="1"/>
  <c r="BP17" i="2"/>
  <c r="BP47" i="2" s="1"/>
  <c r="X17" i="2"/>
  <c r="X47" i="2" s="1"/>
  <c r="S17" i="2"/>
  <c r="S47" i="2" s="1"/>
  <c r="N17" i="2"/>
  <c r="N47" i="2" s="1"/>
  <c r="BU28" i="2" l="1"/>
  <c r="BS28" i="2"/>
  <c r="BU35" i="2"/>
  <c r="BS35" i="2"/>
  <c r="BU44" i="2"/>
  <c r="BS44" i="2"/>
  <c r="BU19" i="2"/>
  <c r="BS19" i="2"/>
  <c r="BU24" i="2"/>
  <c r="BS24" i="2"/>
  <c r="BU31" i="2"/>
  <c r="BS31" i="2"/>
  <c r="BU40" i="2"/>
  <c r="BS40" i="2"/>
  <c r="BU27" i="2"/>
  <c r="BS27" i="2"/>
  <c r="BU36" i="2"/>
  <c r="BS36" i="2"/>
  <c r="BU43" i="2"/>
  <c r="BS43" i="2"/>
  <c r="BU20" i="2"/>
  <c r="BS20" i="2"/>
  <c r="BU23" i="2"/>
  <c r="BS23" i="2"/>
  <c r="BU32" i="2"/>
  <c r="BS32" i="2"/>
  <c r="BU39" i="2"/>
  <c r="BS39" i="2"/>
  <c r="BU18" i="2"/>
  <c r="BU22" i="2"/>
  <c r="BU47" i="2" s="1"/>
  <c r="BU26" i="2"/>
  <c r="BU30" i="2"/>
  <c r="BU34" i="2"/>
  <c r="BU38" i="2"/>
  <c r="BU42" i="2"/>
  <c r="BU46" i="2"/>
  <c r="BR47" i="2"/>
  <c r="BS17" i="2"/>
  <c r="BS47" i="2" s="1"/>
  <c r="BS21" i="2"/>
</calcChain>
</file>

<file path=xl/sharedStrings.xml><?xml version="1.0" encoding="utf-8"?>
<sst xmlns="http://schemas.openxmlformats.org/spreadsheetml/2006/main" count="797" uniqueCount="388">
  <si>
    <t>№ п/п</t>
  </si>
  <si>
    <t>Должность</t>
  </si>
  <si>
    <t>Образование</t>
  </si>
  <si>
    <t>Диплом</t>
  </si>
  <si>
    <t>Категория</t>
  </si>
  <si>
    <t>Стаж</t>
  </si>
  <si>
    <t>Коэффициент</t>
  </si>
  <si>
    <t>Классы 1-4</t>
  </si>
  <si>
    <t>Заработная плата в месяц</t>
  </si>
  <si>
    <t>Сумма должностных окладов в месяц</t>
  </si>
  <si>
    <t>За проверку тетрадей и письменных работ</t>
  </si>
  <si>
    <t>Часов в неделю</t>
  </si>
  <si>
    <t>%</t>
  </si>
  <si>
    <t>Сумма</t>
  </si>
  <si>
    <t>Классное руководство</t>
  </si>
  <si>
    <t>За заведование учебными кабинетами</t>
  </si>
  <si>
    <t>Доплата за квалификацию педагогического мастерства: педагог-исследователь</t>
  </si>
  <si>
    <t>Доплата за квалификацию педагогического мастерства: педагог-мастер</t>
  </si>
  <si>
    <t>Доплата за квалификацию педагогического мастерства: педагог-модератор</t>
  </si>
  <si>
    <t>Доплата за квалификацию педагогического мастерства: педагог-эксперт</t>
  </si>
  <si>
    <t>Доплата за наставничество</t>
  </si>
  <si>
    <t>Доплата за степень магистра по научно - педагогическому направлению</t>
  </si>
  <si>
    <t>За ведение по обновленному содержанию образования</t>
  </si>
  <si>
    <t>За работу на территориях радиационного риска: повышенного радиационного риска</t>
  </si>
  <si>
    <t>Надбавка за особые условия труда</t>
  </si>
  <si>
    <t>Всего доплат</t>
  </si>
  <si>
    <t>ФИО</t>
  </si>
  <si>
    <t>Прочие</t>
  </si>
  <si>
    <t>за работу  в школе с детьми ЗПР 40% от БДО</t>
  </si>
  <si>
    <t>неполное</t>
  </si>
  <si>
    <t>полное</t>
  </si>
  <si>
    <t>Доплата за ведение внеурочных спорт занятий</t>
  </si>
  <si>
    <t>Полиязычие</t>
  </si>
  <si>
    <t>Количество ставок</t>
  </si>
  <si>
    <t>Классы 5-9</t>
  </si>
  <si>
    <t>Классы 10-12</t>
  </si>
  <si>
    <t>Должностной оклад одной ставки</t>
  </si>
  <si>
    <t>Итого</t>
  </si>
  <si>
    <t>Предшкольные классы</t>
  </si>
  <si>
    <t>Повышение за работу в сельской местности</t>
  </si>
  <si>
    <t>Доплата за ученую степень - кандидат наук</t>
  </si>
  <si>
    <t>Руководство школой 20%</t>
  </si>
  <si>
    <t>За работу с библиотечным фондом учебников</t>
  </si>
  <si>
    <t>Привлечение педагогов в регионы имеющих дефицит учителей</t>
  </si>
  <si>
    <t xml:space="preserve">Доплата за углубленное преподавание отдельных предметов профильного направления 20%   </t>
  </si>
  <si>
    <t>Всего</t>
  </si>
  <si>
    <t>МБ</t>
  </si>
  <si>
    <t>РБ</t>
  </si>
  <si>
    <t>Итого основной заработной платы в месяц</t>
  </si>
  <si>
    <t>Итого основной заработной платы в год</t>
  </si>
  <si>
    <t>Пособие на оздоровление к отпуску</t>
  </si>
  <si>
    <t>Мат.помощь на оздоровление к отпуску (экология)</t>
  </si>
  <si>
    <t>Доплата за работу в зоне экологического бедствия</t>
  </si>
  <si>
    <t>Тарификация по учителям на 05.01.2026</t>
  </si>
  <si>
    <t>по учреждению Коммунальное государственное учреждение "Малокомплектная общеобразовательная школа Қасқасу" отдела образования Толебийского района управления образования Туркестанской области</t>
  </si>
  <si>
    <t>Педагогические работники</t>
  </si>
  <si>
    <t>АБДИЖАЛАЛОВ ЖАХОНГИР КУДРАТУЛЫ</t>
  </si>
  <si>
    <t>Учитель английского языка</t>
  </si>
  <si>
    <t>высшее</t>
  </si>
  <si>
    <t>В2-4o</t>
  </si>
  <si>
    <t>2,7,5</t>
  </si>
  <si>
    <t>АЙТМУРЗАЕВА БАГИЛА ОСКЕНКЫЗЫ</t>
  </si>
  <si>
    <t>Учитель начальных классов</t>
  </si>
  <si>
    <t>В2-2o</t>
  </si>
  <si>
    <t>9,7,5</t>
  </si>
  <si>
    <t>АМАНГЕЛДИЕВА НУРСУЛУ САПАБЕКОВНА</t>
  </si>
  <si>
    <t>Учитель информатики</t>
  </si>
  <si>
    <t>В2-3o</t>
  </si>
  <si>
    <t>12,7,5</t>
  </si>
  <si>
    <t>АМАНКУЛОВА АЙНА УМАРАЛИКЫЗЫ</t>
  </si>
  <si>
    <t>Учитель русского языка и литературы</t>
  </si>
  <si>
    <t>В2-1o</t>
  </si>
  <si>
    <t>41,7,5</t>
  </si>
  <si>
    <t>АРАПОВА АИДА НУРЛАНОВНА</t>
  </si>
  <si>
    <t>Учитель технологии</t>
  </si>
  <si>
    <t>11,7,5</t>
  </si>
  <si>
    <t>АУЕЗБАЕВ КЕНЖЕХАН АНАРУЛЫ</t>
  </si>
  <si>
    <t>Учитель математики</t>
  </si>
  <si>
    <t>27,7,4</t>
  </si>
  <si>
    <t>ЕЛШИБАЕВ МАЛИК КАМЫТБЕКУЛЫ</t>
  </si>
  <si>
    <t>Учитель физической культуры и спорта</t>
  </si>
  <si>
    <t>15,7,5</t>
  </si>
  <si>
    <t>ЕЛЬЧИБАЕВ БЕРИК ПОЛАТУЛЫ</t>
  </si>
  <si>
    <t>18,7,4</t>
  </si>
  <si>
    <t>ЕСЕНҚҰЛОВ ЕРСҰЛТАН НАРАЛЫҰЛЫ</t>
  </si>
  <si>
    <t>Учитель истории</t>
  </si>
  <si>
    <t>5,7,4</t>
  </si>
  <si>
    <t>ЕСЖАНОВ ГАЛЫМЖАН ПЕРНЕБАЙУЛЫ</t>
  </si>
  <si>
    <t>Учитель физики</t>
  </si>
  <si>
    <t>14,7,4</t>
  </si>
  <si>
    <t>ЕСКАИРОВА ШЫНАР БЕРИКОВНА</t>
  </si>
  <si>
    <t>5,7,5</t>
  </si>
  <si>
    <t>ЕСМУРЗАЕВ БАУЫРЖАН КУАНЫШБАЙУЛЫ</t>
  </si>
  <si>
    <t>17,7,4</t>
  </si>
  <si>
    <t>ЖАНАЙ ГҮЛМИРА РҮСТЕМҚЫЗЫ</t>
  </si>
  <si>
    <t>Учитель музыки</t>
  </si>
  <si>
    <t>ИСАЕВА АЙНУР ИСМАИЛКЫЗЫ</t>
  </si>
  <si>
    <t>16,7,5</t>
  </si>
  <si>
    <t>КАДЫРБАЕВА САРБИНАЗ БАХЫТОВНА</t>
  </si>
  <si>
    <t>19,7,5</t>
  </si>
  <si>
    <t>МАМАЕВА ГУЛДЕН БУРИБЕКОВНА</t>
  </si>
  <si>
    <t>Учитель биологии</t>
  </si>
  <si>
    <t>Учитель химии</t>
  </si>
  <si>
    <t>16,7,4</t>
  </si>
  <si>
    <t>МЕЛДЕБЕКОВА ЖАННА ДАУМБЕККЫЗЫ</t>
  </si>
  <si>
    <t>12,7,4</t>
  </si>
  <si>
    <t>НУРЖАНОВА МОЛДИР БАХРАМОВНА</t>
  </si>
  <si>
    <t>7,7,5</t>
  </si>
  <si>
    <t>ОРДАБЕКОВА ЛАЗЗАД ИЮЛЬБЕККЫЗЫ</t>
  </si>
  <si>
    <t>Учитель казахского языка и литературы</t>
  </si>
  <si>
    <t>30,7,5</t>
  </si>
  <si>
    <t>РАЙЫМБЕКОВА АЙМАН ЛЕСБЕКОВНА</t>
  </si>
  <si>
    <t>САДЫҚБЕК МЕЙРАМБЕК САЯТҰЛЫ</t>
  </si>
  <si>
    <t>Учитель НВП</t>
  </si>
  <si>
    <t>7,7,4</t>
  </si>
  <si>
    <t>САЗАНБАЕВ ТӨЛЕГЕН ӘБЕКҰЛЫ</t>
  </si>
  <si>
    <t>ТАЙША ЕРБОСЫН НҰРЖАБАЙҰЛЫ</t>
  </si>
  <si>
    <t>ТОЛЕГЕНОВА ЖАЗИРА АБДИКУЛКЫЗЫ</t>
  </si>
  <si>
    <t>28,7,5</t>
  </si>
  <si>
    <t>ТУЛЕЕВА ЖАНАР ЗАКИРОВНА</t>
  </si>
  <si>
    <t>ТУРЕКУЛОВА КАЛАМКАС ЕРМЕКОВНА</t>
  </si>
  <si>
    <t>Учитель географии</t>
  </si>
  <si>
    <t>13,7,5</t>
  </si>
  <si>
    <t>УРИКБАЕВА САНДИКУЛ КАЛАУКЫЗЫ</t>
  </si>
  <si>
    <t>32,7,5</t>
  </si>
  <si>
    <t>УШКЕНОВА ГУЛЗАТ ОХАПҚЫЗЫ</t>
  </si>
  <si>
    <t>11,7,4</t>
  </si>
  <si>
    <t>Тарификация по АХП и рабочим на 05.01.2026</t>
  </si>
  <si>
    <t/>
  </si>
  <si>
    <t>№</t>
  </si>
  <si>
    <t>Наименование должностей</t>
  </si>
  <si>
    <t>Кол-во единиц/ ставка</t>
  </si>
  <si>
    <t>Категория / Разряд</t>
  </si>
  <si>
    <t>Итого по единицам/ тарифная ставка</t>
  </si>
  <si>
    <t>Доплаты</t>
  </si>
  <si>
    <t>Руководителям учреждений, за работу с детьми с ограниченными возможностями</t>
  </si>
  <si>
    <t>За работу с детьми с ограниченными возможностями в умственном развитии</t>
  </si>
  <si>
    <t>Доплата за работу в ночное время</t>
  </si>
  <si>
    <t>Доплата за работу в выходные и праздничные дни</t>
  </si>
  <si>
    <t>За уборку помещений, использующим дезинфицирующие средства</t>
  </si>
  <si>
    <t>За уборку  туалетов с использованием дезинфицирующих средств</t>
  </si>
  <si>
    <t>Надбавка за классность, квалификацию</t>
  </si>
  <si>
    <t>Доплата за квалификационную категорию руководителям и заместителям руководителей организаций образования 30%,50%,100%</t>
  </si>
  <si>
    <t>Доплата за квалификационную категорию педагог- мастер 50%</t>
  </si>
  <si>
    <t>Доплата за квалификационную категорию педагог- исследователь 40%</t>
  </si>
  <si>
    <t>Доплата за квалификационную категорию педагог- эксперт 35%</t>
  </si>
  <si>
    <t>Доплата за квалификационную категорию педагог- модератор 30%</t>
  </si>
  <si>
    <t xml:space="preserve">Доплата рабочим, специалистам и служащим за совмещение должностей, за расширение зоны обслуживания </t>
  </si>
  <si>
    <t>Директор</t>
  </si>
  <si>
    <t>27,7,5</t>
  </si>
  <si>
    <t>А1-3-1</t>
  </si>
  <si>
    <t>Заместитель директора по УР</t>
  </si>
  <si>
    <t>17,7,5</t>
  </si>
  <si>
    <t>А1-4</t>
  </si>
  <si>
    <t>Педагог дополнительного образования</t>
  </si>
  <si>
    <t>В3-3o</t>
  </si>
  <si>
    <t>Социальный педагог</t>
  </si>
  <si>
    <t>Учитель НВ и ТП</t>
  </si>
  <si>
    <t>Заместитель директора по воспитательной работе</t>
  </si>
  <si>
    <t>ТАҒАБАЙ АИЙДА МҰХТАРҚЫЗЫ</t>
  </si>
  <si>
    <t>педагог-профориентатор</t>
  </si>
  <si>
    <t>4,7,5</t>
  </si>
  <si>
    <t>В3-4o</t>
  </si>
  <si>
    <t>Заместитель директора по проф работе</t>
  </si>
  <si>
    <t>Педагог-психолог</t>
  </si>
  <si>
    <t>18,7,5</t>
  </si>
  <si>
    <t>Педагог-организатор</t>
  </si>
  <si>
    <t>ЖАПБАШЕВА АЙГЕРИМ НУРЛАНОВНА</t>
  </si>
  <si>
    <t>Вожатый</t>
  </si>
  <si>
    <t>14,7,5</t>
  </si>
  <si>
    <t>КУТТЫБАЕВА БАГИЛА САДЫККЫЗЫ</t>
  </si>
  <si>
    <t>Воспитатель</t>
  </si>
  <si>
    <t>3,7,5</t>
  </si>
  <si>
    <t>АБДАЛИЕВА КАРЛЫГАШ НУРИДИНОВНА</t>
  </si>
  <si>
    <t>Делопроизводитель</t>
  </si>
  <si>
    <t>D</t>
  </si>
  <si>
    <t>Лаборант информатики</t>
  </si>
  <si>
    <t>С2</t>
  </si>
  <si>
    <t>БЕЙСЕНБАЕВА ЖАНАР</t>
  </si>
  <si>
    <t>Лаборант физика</t>
  </si>
  <si>
    <t>С3</t>
  </si>
  <si>
    <t>БЕКМУРЗАЕВА МАЙРА АКЫЛБЕКОВНА</t>
  </si>
  <si>
    <t>Библиотекарь</t>
  </si>
  <si>
    <t>ТАЛКАНБАЕВ ЕРГАЛИ КАМЫТБЕКУЛЫ</t>
  </si>
  <si>
    <t>Заведующий хозяйством</t>
  </si>
  <si>
    <t>Итого по: АХП</t>
  </si>
  <si>
    <t>АЛДАБЕРГЕНОВА КАЛДЫКУЛЬ УМИРЗАХКЫЗЫ</t>
  </si>
  <si>
    <t>Уборщик служебных помещений</t>
  </si>
  <si>
    <t>01</t>
  </si>
  <si>
    <t>АРГИМБЕКОВА РОЗА КОЙЛИБАЕВНА</t>
  </si>
  <si>
    <t>БЕЙСЕНБАЕВ ЖАНДАРБЕК ЖАНАБАЙУЛЫ</t>
  </si>
  <si>
    <t>Дворник</t>
  </si>
  <si>
    <t>БЕРДИЕВ АЙДОС ШАЛКАРБАЙУЛЫ</t>
  </si>
  <si>
    <t>Оператор кательной (Машинист)</t>
  </si>
  <si>
    <t>03</t>
  </si>
  <si>
    <t>Бейсенбаев Мухтар Боранбайулы</t>
  </si>
  <si>
    <t>ЕЛШИБАЕВА МЕЙРА ДЖАКСЫЛЫККЫЗЫ</t>
  </si>
  <si>
    <t>Вахтер</t>
  </si>
  <si>
    <t>Есмурзаев Мырзагали Сиргебайулы</t>
  </si>
  <si>
    <t>ИЗБАСАРОВА ЖАНСУЛУ НУРЖАНКЫЗЫ</t>
  </si>
  <si>
    <t>ИСАБАЕВА ПЕРНЕКУЛ АБИБУЛЛАКЫЗЫ</t>
  </si>
  <si>
    <t>КУЛАТАЕВ КАЛЫБЕК ЖАКИПОВИЧ</t>
  </si>
  <si>
    <t>Сторож</t>
  </si>
  <si>
    <t>Кулатаев Берик Садуакасулы</t>
  </si>
  <si>
    <t>Рабочий</t>
  </si>
  <si>
    <t>МЫРЗАХМЕТОВ ЖАРЫЛХАСЫН ШАНКОЗУЛЫ</t>
  </si>
  <si>
    <t>РСАЛИЕВА ТАНСЫК НУРМАХАНКЫЗЫ</t>
  </si>
  <si>
    <t>САДЫБЕКОВ МАКСАТ САЙРАМБАЙУЛЫ</t>
  </si>
  <si>
    <t>Сайрамбай Рамазан Мақсатұлы</t>
  </si>
  <si>
    <t>Сегизбаев Керимжан Тогизалыулы</t>
  </si>
  <si>
    <t>Сантехник</t>
  </si>
  <si>
    <t>Тургунбаев Маулен Маханулы</t>
  </si>
  <si>
    <t>электромонтер (электрик)</t>
  </si>
  <si>
    <t>Итого по: рабочие</t>
  </si>
  <si>
    <t>"Согласовано"</t>
  </si>
  <si>
    <t>"Утверждаю"</t>
  </si>
  <si>
    <t>Руководитель отдела образования</t>
  </si>
  <si>
    <t>Руководитель КГУ "МК ОШ Қасқасу" ОО Толебийского района УО Туркестанской области</t>
  </si>
  <si>
    <t>_____________</t>
  </si>
  <si>
    <t>Ш. Нурабаева</t>
  </si>
  <si>
    <t>______________</t>
  </si>
  <si>
    <t>К. АУЕЗБАЕВ</t>
  </si>
  <si>
    <t>(подпись)</t>
  </si>
  <si>
    <t>(ФИО)</t>
  </si>
  <si>
    <t>от «05» января 2026 г.</t>
  </si>
  <si>
    <t xml:space="preserve">Количество обучающихся                           </t>
  </si>
  <si>
    <t xml:space="preserve">из них Предшкола                                                        </t>
  </si>
  <si>
    <t xml:space="preserve">Количество класс комплектов                       </t>
  </si>
  <si>
    <t>Сводный тарификационный список организации на 05 января 2026 г.</t>
  </si>
  <si>
    <t>ГУ (без подразделений),Педагогические работники</t>
  </si>
  <si>
    <t>Набор классов, всего:</t>
  </si>
  <si>
    <t>В том числе</t>
  </si>
  <si>
    <t xml:space="preserve"> Предшкольная</t>
  </si>
  <si>
    <t xml:space="preserve"> 1-4 класс</t>
  </si>
  <si>
    <t xml:space="preserve">  5-9 класс</t>
  </si>
  <si>
    <t xml:space="preserve"> 10-11 класс</t>
  </si>
  <si>
    <t>Недельная нагрузка, всего:</t>
  </si>
  <si>
    <t>Количество ставок, всего:</t>
  </si>
  <si>
    <t>Штатный сотрудник</t>
  </si>
  <si>
    <t>Тарифная ставка, всего:</t>
  </si>
  <si>
    <t>Надбавка, всего:</t>
  </si>
  <si>
    <t>Надбавка сельский</t>
  </si>
  <si>
    <t>Доплата за квалификационный уровень  категорию   от ДО 30%,50%,100%</t>
  </si>
  <si>
    <t>Доплата за ведение внеурочных спортивных занятий</t>
  </si>
  <si>
    <t>За библиотечный  фонд</t>
  </si>
  <si>
    <t xml:space="preserve">за вредность </t>
  </si>
  <si>
    <t>За особые условия труда 10% от оклада</t>
  </si>
  <si>
    <t>Доплата за ведение кабинета</t>
  </si>
  <si>
    <t>Доплата за квалификацию педагогического мастерства: педагог-исследователь 40%</t>
  </si>
  <si>
    <t>Доплата за квалификацию педагогического мастерства: педагог-исследователь 40% ШТАТ</t>
  </si>
  <si>
    <t>Доплата за квалификацию педагогического мастерства: педагог-модератор 30%</t>
  </si>
  <si>
    <t>Доплата за квалификацию педагогического мастерства: педагог-модератор 30% ШТАТ</t>
  </si>
  <si>
    <t>Надбавка за кл. руководства ПОЛНЫЙ</t>
  </si>
  <si>
    <t>Надбавка за обновленку 30% от оклада</t>
  </si>
  <si>
    <t>Надбавка проверка тетрадей НЕПОЛНЫЙ</t>
  </si>
  <si>
    <t>Надбавка проверка тетрадей ПОЛНЫЙ</t>
  </si>
  <si>
    <t>Обучение по дням (ҮЙДЕ ОҚЫТУ)</t>
  </si>
  <si>
    <t>Доплата за квалификацию педагогического мастерства: педагог-эксперт 35%</t>
  </si>
  <si>
    <t>Доплата за квалификацию педагогического мастерства: педагог-эксперт 35% ШТАТ</t>
  </si>
  <si>
    <t>Доплата за квалификацию педагогического мастерства: педагог-мастер 50%</t>
  </si>
  <si>
    <t>Доплата за квалификацию педагогического мастерства: педагог-мастер 50% ШТАТ</t>
  </si>
  <si>
    <t>За руководство школой  20 %</t>
  </si>
  <si>
    <t xml:space="preserve">Доплата за углубленное преподавание отдельных предметов профильного направления 20% </t>
  </si>
  <si>
    <t xml:space="preserve">ВСЕГО </t>
  </si>
  <si>
    <t>Сводное штатное расписание на 05.01.2026</t>
  </si>
  <si>
    <t>по учреждениям Коммунальное государственное учреждение "Малокомплектная общеобразовательная школа Қасқасу" отдела образования Толебийского района управления образования Туркестанской области</t>
  </si>
  <si>
    <t>004</t>
  </si>
  <si>
    <t>125</t>
  </si>
  <si>
    <t>203</t>
  </si>
  <si>
    <t>209</t>
  </si>
  <si>
    <t>106</t>
  </si>
  <si>
    <t>162</t>
  </si>
  <si>
    <t>212</t>
  </si>
  <si>
    <t>113</t>
  </si>
  <si>
    <t>205,235</t>
  </si>
  <si>
    <t>403</t>
  </si>
  <si>
    <t>110,111,112</t>
  </si>
  <si>
    <t>122,154</t>
  </si>
  <si>
    <t>152</t>
  </si>
  <si>
    <t>147</t>
  </si>
  <si>
    <t>134,145</t>
  </si>
  <si>
    <t>144</t>
  </si>
  <si>
    <t>143</t>
  </si>
  <si>
    <t>142</t>
  </si>
  <si>
    <t>141</t>
  </si>
  <si>
    <t>156</t>
  </si>
  <si>
    <t>157</t>
  </si>
  <si>
    <t>158</t>
  </si>
  <si>
    <t>155</t>
  </si>
  <si>
    <t>127</t>
  </si>
  <si>
    <t>наименование учреждения</t>
  </si>
  <si>
    <t>Кол-во штатных единиц</t>
  </si>
  <si>
    <t>Кол-во физических лиц (человек)</t>
  </si>
  <si>
    <t>Должностной оклад в месяц</t>
  </si>
  <si>
    <t>Повышение должностного оклада (ставки) за работу в сельской местности 25%</t>
  </si>
  <si>
    <t xml:space="preserve"> ДО с учетом 25% сельских</t>
  </si>
  <si>
    <t xml:space="preserve">Доплата за особые условия 10% </t>
  </si>
  <si>
    <t>Доплата за работу в ночное время от ДО</t>
  </si>
  <si>
    <t>Доплата за работу в праздничные дни от ДО</t>
  </si>
  <si>
    <t>Доплата за классную квалификацию водителю от БДО</t>
  </si>
  <si>
    <t>За вредные условия работы от БДО</t>
  </si>
  <si>
    <t>За работу с  библиотечным фондом учебников 30%</t>
  </si>
  <si>
    <t>Коэффициент  за проживание на территориях Семипалатинском ядерном полигоне</t>
  </si>
  <si>
    <t>за совмещение должностей (расширение зоны обслуживания) 50% от ДО</t>
  </si>
  <si>
    <t>За заведование  учебнымим кабинетом 20 %  БДО</t>
  </si>
  <si>
    <t>За работу с детьми с особыми образовательными потребностями, обучающимися в организациях образования 40% от БДО</t>
  </si>
  <si>
    <t>Доплата руководителям в общеобразовательных школах, где имеется не менее двух классов, за работу с детьми с ограниченными возможностями 30% от БДО (КРО)</t>
  </si>
  <si>
    <t>Доплата за степень магистра 10 МРП</t>
  </si>
  <si>
    <t>Доплата за углубленное  преподов .отдельных  предметов профильного направления в режиме инноваций, экспериментов/Надбавка за гимназ кл 20%</t>
  </si>
  <si>
    <t>прочие</t>
  </si>
  <si>
    <t>ВСЕГО заработная плата в месяц</t>
  </si>
  <si>
    <t xml:space="preserve">пособие на оздоровление  </t>
  </si>
  <si>
    <t>мат.помощь на оздоровление к отпуску (экология)</t>
  </si>
  <si>
    <t xml:space="preserve">зарплата 
12 мес </t>
  </si>
  <si>
    <t>Социальный налог 6%</t>
  </si>
  <si>
    <t>Социальные отчисления 3,5%</t>
  </si>
  <si>
    <t>ОСМС (медицинское страхование) 3%</t>
  </si>
  <si>
    <t>ВСЕГО ФОТ 
местный бюджет
 тыс.тенге</t>
  </si>
  <si>
    <t>за квалификационную категорию педагогического мастерства</t>
  </si>
  <si>
    <t xml:space="preserve">Руководителям и заместителям руководителей организаций образования, имеющим квалификационную категорию </t>
  </si>
  <si>
    <t>Доплата  за ведение внеурочных спортивных занятий 
 1 БДО</t>
  </si>
  <si>
    <t>за особые условия труда 10%</t>
  </si>
  <si>
    <t xml:space="preserve">За ведение обновленному содержанию образования 30% от ДО </t>
  </si>
  <si>
    <t xml:space="preserve">пособие на оздоровление </t>
  </si>
  <si>
    <t xml:space="preserve">зарплата 
 12м-ца </t>
  </si>
  <si>
    <t>ВСЕГО ФОТ 
республиканский бюджет
 тыс.тенге</t>
  </si>
  <si>
    <t xml:space="preserve"> 25% сельских</t>
  </si>
  <si>
    <t>шт.ед</t>
  </si>
  <si>
    <t>мастер 50% ДО</t>
  </si>
  <si>
    <t>исслед
40%ДО</t>
  </si>
  <si>
    <t>эксперт
35%ДО</t>
  </si>
  <si>
    <t>модератор
30%ДО</t>
  </si>
  <si>
    <t>1 категория 100% ДО</t>
  </si>
  <si>
    <t>2 категория
50%ДО</t>
  </si>
  <si>
    <t>3 категория
30%ДО</t>
  </si>
  <si>
    <t xml:space="preserve">кол-во </t>
  </si>
  <si>
    <t>кол-во шт.ед.</t>
  </si>
  <si>
    <t>Сумма 35%</t>
  </si>
  <si>
    <t>Сумма 20%</t>
  </si>
  <si>
    <t>сумма</t>
  </si>
  <si>
    <t>Кол-во шт.ед</t>
  </si>
  <si>
    <t>Сумма, тенге
1,5 МРП</t>
  </si>
  <si>
    <t>человек</t>
  </si>
  <si>
    <t>КГУ "МК ОШ Қасқасу" ОО Толебийского района УО Туркестанской области</t>
  </si>
  <si>
    <t>ВСЕГО по городу (району)</t>
  </si>
  <si>
    <t>Постановление Правительства Республики Казахстан от 31 декабря 2015 года № 1193, Приказ и.о. Министра просвещения Республики Казахстан от 21 июля 2023 года № 224,
  Постановление Правительства Республики Казахстан от 17 августа 2023 года № 699, Приказ Министра образования и науки Республики Казахстан от 11 мая 2020 года № 191, Приказ Министра просвещения Республики Казахстан от 3 августа 2022 года № 348, Приказ Министра образования и науки Республики Казахстан от 8 ноября 2012 года № 500</t>
  </si>
  <si>
    <t>Директор ГУ</t>
  </si>
  <si>
    <t>Коммунальное государственное учреждение "Малокомплектная общеобразовательная школа Қасқасу" отдела образования Толебийского района управления образования Туркестанской области</t>
  </si>
  <si>
    <t>______________________</t>
  </si>
  <si>
    <t>___________________</t>
  </si>
  <si>
    <t>ШТАТНОЕ РАСПИСАНИЕ</t>
  </si>
  <si>
    <t>Наименование должности</t>
  </si>
  <si>
    <t>Ставка</t>
  </si>
  <si>
    <t>Тарифная ставка</t>
  </si>
  <si>
    <t>Надбавка за работу в сельской местности</t>
  </si>
  <si>
    <t>Надбавки и доплаты</t>
  </si>
  <si>
    <t xml:space="preserve">За работу с библиотечным фондом учебников
</t>
  </si>
  <si>
    <t>Надбавка за особые условия труда 10% от оклада</t>
  </si>
  <si>
    <t>Доплата за квалификационную категорию 30%,50%,100%</t>
  </si>
  <si>
    <t>Доплата за квалификацию педагогического мастерства: 35% ШТАТ</t>
  </si>
  <si>
    <t>Доплата за квалификацию педагогического мастерства: педагог-модератор 30%  ШТАТ</t>
  </si>
  <si>
    <t xml:space="preserve">Надбавка за кл. руководства 
</t>
  </si>
  <si>
    <t>Надбавка за обновленку 
30% от оклада</t>
  </si>
  <si>
    <t>Надбавка проверка тетрадей 
НЕПОЛНЫЙ</t>
  </si>
  <si>
    <t>Надбавка проверка тетрадей 
ПОЛНЫЙ</t>
  </si>
  <si>
    <t>Доплата рабочим, специалистам и служащим за совмещение должностей, за расширение зоны обслуживания</t>
  </si>
  <si>
    <t xml:space="preserve">Доплата за углубленное преподавание отдельных предметов профильного направления 20%  </t>
  </si>
  <si>
    <t>1</t>
  </si>
  <si>
    <t>учитель, из них:</t>
  </si>
  <si>
    <t xml:space="preserve"> - предшкольная</t>
  </si>
  <si>
    <t xml:space="preserve"> - 1-4 класс</t>
  </si>
  <si>
    <t xml:space="preserve"> -  5-9 класс</t>
  </si>
  <si>
    <t xml:space="preserve"> - 10-11 (12) класс</t>
  </si>
  <si>
    <t>Итого по учителям</t>
  </si>
  <si>
    <t>Итого по штатному персоналу</t>
  </si>
  <si>
    <t>ВСЕГО</t>
  </si>
  <si>
    <t>Бухгалтер:</t>
  </si>
  <si>
    <t>Мектеп директоры</t>
  </si>
  <si>
    <t>"Бекітемін"</t>
  </si>
  <si>
    <t>"Келісемін"</t>
  </si>
  <si>
    <t>бөлімінің басшысы</t>
  </si>
  <si>
    <t xml:space="preserve"> ___________________Ш.Нурабаева</t>
  </si>
  <si>
    <t>________________К.А.Ауезбаев</t>
  </si>
  <si>
    <t>Бас есепші:                                                А.Кипшаков</t>
  </si>
  <si>
    <t>Экономист:                                                 М.Байжігіт</t>
  </si>
  <si>
    <t>Есепші:                                                        Ж.Абдукеримова</t>
  </si>
  <si>
    <t>ДОІЖО:                                                       Б.Есмурзаев</t>
  </si>
  <si>
    <t>Төлеби аудандық білім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</si>
</sst>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;\-#,##0.00;"/>
    <numFmt numFmtId="165" formatCode="#,##0.00_ ;\-#,##0.00\ "/>
    <numFmt numFmtId="166" formatCode="#,##0.000"/>
    <numFmt numFmtId="167" formatCode="#,##0.000;\-#,##0.000;"/>
    <numFmt numFmtId="168" formatCode="#,##0_ ;\-#,##0\ ;"/>
    <numFmt numFmtId="169" formatCode="#,##0.00_ ;\-#,##0.00\ ;"/>
    <numFmt numFmtId="170" formatCode="#,##0;\-#,##0;"/>
  </numFmts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27" fillId="0" borderId="0">
      <alignment horizontal="center"/>
    </xf>
    <xf numFmtId="0" fontId="28" fillId="0" borderId="0"/>
  </cellStyleXfs>
  <cellXfs count="359">
    <xf numFmtId="0" fontId="0" fillId="0" borderId="0" xfId="0"/>
    <xf numFmtId="0" fontId="2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wrapText="1"/>
    </xf>
    <xf numFmtId="4" fontId="3" fillId="2" borderId="10" xfId="0" applyNumberFormat="1" applyFont="1" applyFill="1" applyBorder="1"/>
    <xf numFmtId="4" fontId="3" fillId="2" borderId="10" xfId="0" applyNumberFormat="1" applyFont="1" applyFill="1" applyBorder="1" applyAlignment="1">
      <alignment horizontal="righ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164" fontId="3" fillId="2" borderId="10" xfId="0" applyNumberFormat="1" applyFont="1" applyFill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 wrapText="1"/>
    </xf>
    <xf numFmtId="165" fontId="2" fillId="0" borderId="0" xfId="0" applyNumberFormat="1" applyFont="1"/>
    <xf numFmtId="164" fontId="2" fillId="0" borderId="43" xfId="0" applyNumberFormat="1" applyFont="1" applyBorder="1" applyAlignment="1">
      <alignment horizontal="right" vertical="top"/>
    </xf>
    <xf numFmtId="164" fontId="3" fillId="2" borderId="42" xfId="0" applyNumberFormat="1" applyFont="1" applyFill="1" applyBorder="1" applyAlignment="1">
      <alignment horizontal="right" vertical="top"/>
    </xf>
    <xf numFmtId="164" fontId="2" fillId="0" borderId="15" xfId="0" applyNumberFormat="1" applyFont="1" applyBorder="1" applyAlignment="1">
      <alignment horizontal="right" vertical="top"/>
    </xf>
    <xf numFmtId="164" fontId="3" fillId="2" borderId="44" xfId="0" applyNumberFormat="1" applyFont="1" applyFill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164" fontId="3" fillId="2" borderId="9" xfId="0" applyNumberFormat="1" applyFont="1" applyFill="1" applyBorder="1" applyAlignment="1">
      <alignment horizontal="right" vertical="top"/>
    </xf>
    <xf numFmtId="4" fontId="2" fillId="0" borderId="6" xfId="0" applyNumberFormat="1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/>
    <xf numFmtId="0" fontId="8" fillId="0" borderId="0" xfId="0" applyFont="1"/>
    <xf numFmtId="0" fontId="3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166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166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5" xfId="0" applyNumberFormat="1" applyFont="1" applyBorder="1" applyAlignment="1">
      <alignment vertical="top" wrapText="1"/>
    </xf>
    <xf numFmtId="0" fontId="3" fillId="3" borderId="4" xfId="0" applyFont="1" applyFill="1" applyBorder="1" applyAlignment="1">
      <alignment vertical="top"/>
    </xf>
    <xf numFmtId="49" fontId="3" fillId="3" borderId="1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 wrapText="1"/>
    </xf>
    <xf numFmtId="167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right" vertical="top" wrapText="1"/>
    </xf>
    <xf numFmtId="164" fontId="3" fillId="3" borderId="15" xfId="0" applyNumberFormat="1" applyFont="1" applyFill="1" applyBorder="1" applyAlignment="1">
      <alignment horizontal="right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164" fontId="3" fillId="3" borderId="43" xfId="0" applyNumberFormat="1" applyFont="1" applyFill="1" applyBorder="1" applyAlignment="1">
      <alignment horizontal="right" vertical="top" wrapText="1"/>
    </xf>
    <xf numFmtId="0" fontId="2" fillId="0" borderId="45" xfId="0" applyFont="1" applyBorder="1" applyAlignment="1">
      <alignment vertical="top"/>
    </xf>
    <xf numFmtId="166" fontId="2" fillId="0" borderId="12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top" wrapText="1"/>
    </xf>
    <xf numFmtId="164" fontId="2" fillId="0" borderId="29" xfId="0" applyNumberFormat="1" applyFont="1" applyBorder="1" applyAlignment="1">
      <alignment vertical="top" wrapText="1"/>
    </xf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46" xfId="0" applyNumberFormat="1" applyFont="1" applyBorder="1"/>
    <xf numFmtId="0" fontId="3" fillId="4" borderId="9" xfId="0" applyFont="1" applyFill="1" applyBorder="1" applyAlignment="1">
      <alignment vertical="top"/>
    </xf>
    <xf numFmtId="166" fontId="3" fillId="4" borderId="10" xfId="0" applyNumberFormat="1" applyFont="1" applyFill="1" applyBorder="1" applyAlignment="1">
      <alignment vertical="top" wrapText="1"/>
    </xf>
    <xf numFmtId="167" fontId="3" fillId="4" borderId="10" xfId="0" applyNumberFormat="1" applyFont="1" applyFill="1" applyBorder="1" applyAlignment="1">
      <alignment horizontal="center" vertical="top" wrapText="1"/>
    </xf>
    <xf numFmtId="164" fontId="3" fillId="4" borderId="10" xfId="0" applyNumberFormat="1" applyFont="1" applyFill="1" applyBorder="1" applyAlignment="1">
      <alignment horizontal="right" vertical="top" wrapText="1"/>
    </xf>
    <xf numFmtId="167" fontId="3" fillId="4" borderId="10" xfId="0" applyNumberFormat="1" applyFont="1" applyFill="1" applyBorder="1" applyAlignment="1">
      <alignment horizontal="right" vertical="top" wrapText="1"/>
    </xf>
    <xf numFmtId="164" fontId="3" fillId="4" borderId="44" xfId="0" applyNumberFormat="1" applyFont="1" applyFill="1" applyBorder="1" applyAlignment="1">
      <alignment horizontal="right" vertical="top" wrapText="1"/>
    </xf>
    <xf numFmtId="164" fontId="3" fillId="4" borderId="47" xfId="0" applyNumberFormat="1" applyFont="1" applyFill="1" applyBorder="1" applyAlignment="1">
      <alignment horizontal="right" vertical="top" wrapText="1"/>
    </xf>
    <xf numFmtId="164" fontId="3" fillId="4" borderId="42" xfId="0" applyNumberFormat="1" applyFont="1" applyFill="1" applyBorder="1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168" fontId="12" fillId="0" borderId="0" xfId="0" applyNumberFormat="1" applyFont="1"/>
    <xf numFmtId="0" fontId="13" fillId="0" borderId="0" xfId="0" applyFont="1"/>
    <xf numFmtId="0" fontId="14" fillId="0" borderId="0" xfId="0" applyFont="1"/>
    <xf numFmtId="168" fontId="13" fillId="0" borderId="0" xfId="0" applyNumberFormat="1" applyFont="1"/>
    <xf numFmtId="168" fontId="9" fillId="0" borderId="1" xfId="0" applyNumberFormat="1" applyFont="1" applyBorder="1"/>
    <xf numFmtId="0" fontId="7" fillId="0" borderId="0" xfId="0" applyFont="1"/>
    <xf numFmtId="168" fontId="7" fillId="0" borderId="1" xfId="0" applyNumberFormat="1" applyFont="1" applyBorder="1"/>
    <xf numFmtId="169" fontId="9" fillId="0" borderId="1" xfId="0" applyNumberFormat="1" applyFont="1" applyBorder="1"/>
    <xf numFmtId="169" fontId="7" fillId="0" borderId="1" xfId="0" applyNumberFormat="1" applyFont="1" applyBorder="1"/>
    <xf numFmtId="0" fontId="7" fillId="0" borderId="1" xfId="0" applyFont="1" applyBorder="1"/>
    <xf numFmtId="0" fontId="17" fillId="0" borderId="0" xfId="1" applyFont="1" applyAlignment="1">
      <alignment horizontal="center"/>
    </xf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1" fillId="0" borderId="0" xfId="1" applyFont="1" applyAlignment="1">
      <alignment horizontal="center"/>
    </xf>
    <xf numFmtId="0" fontId="19" fillId="0" borderId="0" xfId="0" applyFont="1"/>
    <xf numFmtId="0" fontId="21" fillId="0" borderId="0" xfId="1" applyFont="1" applyAlignment="1">
      <alignment horizontal="right"/>
    </xf>
    <xf numFmtId="0" fontId="21" fillId="0" borderId="0" xfId="1" applyFont="1"/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right"/>
    </xf>
    <xf numFmtId="0" fontId="23" fillId="0" borderId="0" xfId="1" applyFont="1"/>
    <xf numFmtId="0" fontId="23" fillId="0" borderId="0" xfId="1" applyFont="1" applyAlignment="1">
      <alignment horizontal="center"/>
    </xf>
    <xf numFmtId="0" fontId="24" fillId="0" borderId="0" xfId="0" applyFont="1" applyAlignment="1">
      <alignment horizontal="center"/>
    </xf>
    <xf numFmtId="49" fontId="25" fillId="0" borderId="0" xfId="1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5" fillId="0" borderId="0" xfId="1" applyFont="1"/>
    <xf numFmtId="0" fontId="25" fillId="0" borderId="0" xfId="1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25" fillId="0" borderId="6" xfId="0" applyNumberFormat="1" applyFont="1" applyBorder="1" applyAlignment="1">
      <alignment horizontal="center" vertical="center" wrapText="1"/>
    </xf>
    <xf numFmtId="49" fontId="25" fillId="0" borderId="6" xfId="3" applyNumberFormat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9" fontId="25" fillId="0" borderId="6" xfId="2" applyNumberFormat="1" applyFont="1" applyBorder="1" applyAlignment="1" applyProtection="1">
      <alignment horizontal="center" vertical="center" wrapText="1"/>
      <protection locked="0"/>
    </xf>
    <xf numFmtId="4" fontId="25" fillId="0" borderId="6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25" fillId="0" borderId="63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64" xfId="0" applyFont="1" applyBorder="1" applyAlignment="1">
      <alignment horizontal="center"/>
    </xf>
    <xf numFmtId="0" fontId="25" fillId="0" borderId="0" xfId="1" applyFont="1" applyAlignment="1">
      <alignment horizontal="center"/>
    </xf>
    <xf numFmtId="0" fontId="25" fillId="0" borderId="4" xfId="0" applyFont="1" applyBorder="1" applyAlignment="1">
      <alignment horizontal="center" vertical="top" wrapText="1"/>
    </xf>
    <xf numFmtId="49" fontId="23" fillId="0" borderId="43" xfId="0" applyNumberFormat="1" applyFont="1" applyBorder="1" applyAlignment="1">
      <alignment vertical="top" wrapText="1"/>
    </xf>
    <xf numFmtId="164" fontId="23" fillId="0" borderId="1" xfId="0" applyNumberFormat="1" applyFont="1" applyBorder="1" applyAlignment="1">
      <alignment horizontal="right" vertical="top" wrapText="1"/>
    </xf>
    <xf numFmtId="170" fontId="23" fillId="0" borderId="1" xfId="0" applyNumberFormat="1" applyFont="1" applyBorder="1" applyAlignment="1">
      <alignment horizontal="right" vertical="top" wrapText="1"/>
    </xf>
    <xf numFmtId="164" fontId="23" fillId="0" borderId="1" xfId="0" applyNumberFormat="1" applyFont="1" applyBorder="1" applyAlignment="1">
      <alignment vertical="top" wrapText="1"/>
    </xf>
    <xf numFmtId="164" fontId="23" fillId="0" borderId="15" xfId="0" applyNumberFormat="1" applyFont="1" applyBorder="1" applyAlignment="1">
      <alignment horizontal="right" vertical="top" wrapText="1"/>
    </xf>
    <xf numFmtId="164" fontId="23" fillId="0" borderId="4" xfId="0" applyNumberFormat="1" applyFont="1" applyBorder="1" applyAlignment="1">
      <alignment horizontal="right" vertical="top" wrapText="1"/>
    </xf>
    <xf numFmtId="164" fontId="23" fillId="0" borderId="43" xfId="0" applyNumberFormat="1" applyFont="1" applyBorder="1" applyAlignment="1">
      <alignment horizontal="right" vertical="top" wrapText="1"/>
    </xf>
    <xf numFmtId="164" fontId="23" fillId="0" borderId="19" xfId="0" applyNumberFormat="1" applyFont="1" applyBorder="1" applyAlignment="1">
      <alignment horizontal="right" vertical="top" wrapText="1"/>
    </xf>
    <xf numFmtId="164" fontId="23" fillId="0" borderId="23" xfId="0" applyNumberFormat="1" applyFont="1" applyBorder="1" applyAlignment="1">
      <alignment horizontal="right" vertical="top" wrapText="1"/>
    </xf>
    <xf numFmtId="0" fontId="29" fillId="3" borderId="65" xfId="0" applyFont="1" applyFill="1" applyBorder="1" applyAlignment="1">
      <alignment horizontal="center" vertical="center"/>
    </xf>
    <xf numFmtId="0" fontId="29" fillId="3" borderId="66" xfId="0" applyFont="1" applyFill="1" applyBorder="1" applyAlignment="1">
      <alignment horizontal="center" vertical="center"/>
    </xf>
    <xf numFmtId="164" fontId="22" fillId="3" borderId="10" xfId="0" applyNumberFormat="1" applyFont="1" applyFill="1" applyBorder="1" applyAlignment="1">
      <alignment horizontal="right"/>
    </xf>
    <xf numFmtId="170" fontId="22" fillId="3" borderId="10" xfId="0" applyNumberFormat="1" applyFont="1" applyFill="1" applyBorder="1" applyAlignment="1">
      <alignment horizontal="right"/>
    </xf>
    <xf numFmtId="164" fontId="22" fillId="3" borderId="44" xfId="0" applyNumberFormat="1" applyFont="1" applyFill="1" applyBorder="1" applyAlignment="1">
      <alignment horizontal="right"/>
    </xf>
    <xf numFmtId="164" fontId="22" fillId="3" borderId="9" xfId="0" applyNumberFormat="1" applyFont="1" applyFill="1" applyBorder="1" applyAlignment="1">
      <alignment horizontal="right"/>
    </xf>
    <xf numFmtId="164" fontId="22" fillId="3" borderId="42" xfId="0" applyNumberFormat="1" applyFont="1" applyFill="1" applyBorder="1" applyAlignment="1">
      <alignment horizontal="right"/>
    </xf>
    <xf numFmtId="164" fontId="22" fillId="3" borderId="64" xfId="0" applyNumberFormat="1" applyFont="1" applyFill="1" applyBorder="1" applyAlignment="1">
      <alignment horizontal="right"/>
    </xf>
    <xf numFmtId="0" fontId="30" fillId="0" borderId="0" xfId="0" applyFont="1"/>
    <xf numFmtId="0" fontId="31" fillId="0" borderId="0" xfId="0" applyFont="1"/>
    <xf numFmtId="0" fontId="15" fillId="0" borderId="0" xfId="0" applyFont="1" applyAlignment="1">
      <alignment wrapText="1"/>
    </xf>
    <xf numFmtId="0" fontId="31" fillId="0" borderId="15" xfId="0" applyFont="1" applyBorder="1" applyAlignment="1">
      <alignment vertical="top"/>
    </xf>
    <xf numFmtId="0" fontId="31" fillId="0" borderId="22" xfId="0" applyFont="1" applyBorder="1" applyAlignment="1">
      <alignment vertical="top"/>
    </xf>
    <xf numFmtId="0" fontId="31" fillId="0" borderId="23" xfId="0" applyFont="1" applyBorder="1" applyAlignment="1">
      <alignment vertical="top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top"/>
    </xf>
    <xf numFmtId="164" fontId="11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/>
    </xf>
    <xf numFmtId="164" fontId="11" fillId="0" borderId="1" xfId="0" applyNumberFormat="1" applyFont="1" applyBorder="1" applyAlignment="1">
      <alignment horizontal="right" vertical="top" wrapText="1"/>
    </xf>
    <xf numFmtId="0" fontId="31" fillId="0" borderId="8" xfId="0" applyFont="1" applyBorder="1" applyAlignment="1">
      <alignment vertical="top" wrapText="1"/>
    </xf>
    <xf numFmtId="164" fontId="31" fillId="0" borderId="8" xfId="0" applyNumberFormat="1" applyFont="1" applyBorder="1" applyAlignment="1">
      <alignment horizontal="right" vertical="top" wrapText="1"/>
    </xf>
    <xf numFmtId="164" fontId="31" fillId="0" borderId="1" xfId="0" applyNumberFormat="1" applyFont="1" applyBorder="1" applyAlignment="1">
      <alignment horizontal="right" vertical="top"/>
    </xf>
    <xf numFmtId="0" fontId="31" fillId="0" borderId="1" xfId="0" applyFont="1" applyBorder="1" applyAlignment="1">
      <alignment vertical="top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0" fontId="1" fillId="0" borderId="0" xfId="0" applyFont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0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top" wrapText="1"/>
    </xf>
    <xf numFmtId="0" fontId="10" fillId="0" borderId="31" xfId="0" applyFont="1" applyBorder="1" applyAlignment="1">
      <alignment horizontal="center"/>
    </xf>
    <xf numFmtId="0" fontId="12" fillId="0" borderId="0" xfId="0" applyFont="1"/>
    <xf numFmtId="0" fontId="9" fillId="0" borderId="1" xfId="0" applyFont="1" applyBorder="1"/>
    <xf numFmtId="0" fontId="7" fillId="0" borderId="1" xfId="0" applyFont="1" applyBorder="1"/>
    <xf numFmtId="0" fontId="7" fillId="0" borderId="15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9" fontId="25" fillId="0" borderId="21" xfId="1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5" fillId="0" borderId="49" xfId="0" applyFont="1" applyBorder="1" applyAlignment="1">
      <alignment horizontal="center" vertical="center" wrapText="1"/>
    </xf>
    <xf numFmtId="0" fontId="0" fillId="0" borderId="43" xfId="0" applyBorder="1" applyAlignment="1">
      <alignment wrapText="1"/>
    </xf>
    <xf numFmtId="0" fontId="0" fillId="0" borderId="46" xfId="0" applyBorder="1" applyAlignment="1">
      <alignment wrapText="1"/>
    </xf>
    <xf numFmtId="0" fontId="25" fillId="5" borderId="47" xfId="1" applyFont="1" applyFill="1" applyBorder="1" applyAlignment="1">
      <alignment horizontal="center" vertical="center" wrapText="1"/>
    </xf>
    <xf numFmtId="0" fontId="25" fillId="5" borderId="50" xfId="1" applyFont="1" applyFill="1" applyBorder="1" applyAlignment="1">
      <alignment horizontal="center" vertical="center" wrapText="1"/>
    </xf>
    <xf numFmtId="0" fontId="25" fillId="5" borderId="51" xfId="1" applyFont="1" applyFill="1" applyBorder="1" applyAlignment="1">
      <alignment horizontal="center" vertical="center" wrapText="1"/>
    </xf>
    <xf numFmtId="0" fontId="25" fillId="6" borderId="10" xfId="1" applyFont="1" applyFill="1" applyBorder="1" applyAlignment="1">
      <alignment horizontal="center" wrapText="1"/>
    </xf>
    <xf numFmtId="0" fontId="23" fillId="6" borderId="10" xfId="0" applyFont="1" applyFill="1" applyBorder="1" applyAlignment="1">
      <alignment horizontal="center" wrapText="1"/>
    </xf>
    <xf numFmtId="0" fontId="23" fillId="6" borderId="42" xfId="0" applyFont="1" applyFill="1" applyBorder="1" applyAlignment="1">
      <alignment horizont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49" fontId="24" fillId="0" borderId="21" xfId="0" applyNumberFormat="1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49" fontId="25" fillId="0" borderId="29" xfId="0" applyNumberFormat="1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25" fillId="0" borderId="30" xfId="0" applyNumberFormat="1" applyFont="1" applyBorder="1" applyAlignment="1">
      <alignment horizontal="center" vertical="center" wrapText="1"/>
    </xf>
    <xf numFmtId="49" fontId="25" fillId="0" borderId="17" xfId="0" applyNumberFormat="1" applyFont="1" applyBorder="1" applyAlignment="1">
      <alignment horizontal="center" vertical="center" wrapText="1"/>
    </xf>
    <xf numFmtId="49" fontId="25" fillId="0" borderId="31" xfId="0" applyNumberFormat="1" applyFont="1" applyBorder="1" applyAlignment="1">
      <alignment horizontal="center" vertical="center" wrapText="1"/>
    </xf>
    <xf numFmtId="49" fontId="25" fillId="0" borderId="3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3" fontId="25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3" fontId="25" fillId="0" borderId="32" xfId="0" applyNumberFormat="1" applyFont="1" applyBorder="1" applyAlignment="1">
      <alignment horizontal="center" vertical="center" wrapText="1"/>
    </xf>
    <xf numFmtId="0" fontId="25" fillId="0" borderId="55" xfId="1" applyFont="1" applyBorder="1" applyAlignment="1">
      <alignment horizontal="center" vertical="center" wrapText="1"/>
    </xf>
    <xf numFmtId="0" fontId="25" fillId="0" borderId="57" xfId="1" applyFont="1" applyBorder="1" applyAlignment="1">
      <alignment horizontal="center" vertical="center" wrapText="1"/>
    </xf>
    <xf numFmtId="0" fontId="25" fillId="0" borderId="62" xfId="1" applyFont="1" applyBorder="1" applyAlignment="1">
      <alignment horizontal="center" vertical="center" wrapText="1"/>
    </xf>
    <xf numFmtId="0" fontId="15" fillId="7" borderId="5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53" xfId="1" applyFont="1" applyBorder="1" applyAlignment="1">
      <alignment horizontal="center" vertical="center" wrapText="1"/>
    </xf>
    <xf numFmtId="0" fontId="25" fillId="0" borderId="45" xfId="1" applyFont="1" applyBorder="1" applyAlignment="1">
      <alignment horizontal="center" vertical="center" wrapText="1"/>
    </xf>
    <xf numFmtId="0" fontId="25" fillId="0" borderId="40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61" xfId="1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49" fontId="25" fillId="0" borderId="1" xfId="3" applyNumberFormat="1" applyFont="1" applyBorder="1" applyAlignment="1">
      <alignment horizontal="center" vertical="center" wrapText="1"/>
    </xf>
    <xf numFmtId="0" fontId="25" fillId="6" borderId="32" xfId="1" applyFont="1" applyFill="1" applyBorder="1" applyAlignment="1">
      <alignment horizontal="center" vertical="center" wrapText="1"/>
    </xf>
    <xf numFmtId="0" fontId="25" fillId="6" borderId="52" xfId="0" applyFont="1" applyFill="1" applyBorder="1" applyAlignment="1">
      <alignment horizontal="center" vertical="center" wrapText="1"/>
    </xf>
    <xf numFmtId="0" fontId="25" fillId="0" borderId="52" xfId="1" applyFont="1" applyBorder="1" applyAlignment="1">
      <alignment horizontal="center" vertical="center" wrapText="1"/>
    </xf>
    <xf numFmtId="0" fontId="25" fillId="6" borderId="18" xfId="1" applyFont="1" applyFill="1" applyBorder="1" applyAlignment="1">
      <alignment horizontal="center" vertical="center" wrapText="1"/>
    </xf>
    <xf numFmtId="0" fontId="25" fillId="6" borderId="19" xfId="1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9" fontId="25" fillId="6" borderId="58" xfId="2" applyNumberFormat="1" applyFont="1" applyFill="1" applyBorder="1" applyAlignment="1" applyProtection="1">
      <alignment horizontal="center" vertical="center" wrapText="1"/>
      <protection locked="0"/>
    </xf>
    <xf numFmtId="9" fontId="25" fillId="6" borderId="59" xfId="2" applyNumberFormat="1" applyFont="1" applyFill="1" applyBorder="1" applyAlignment="1" applyProtection="1">
      <alignment horizontal="center" vertical="center" wrapText="1"/>
      <protection locked="0"/>
    </xf>
    <xf numFmtId="0" fontId="25" fillId="6" borderId="1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1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15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164" fontId="11" fillId="0" borderId="52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2" xfId="0" applyFont="1" applyBorder="1" applyAlignment="1">
      <alignment horizontal="right" vertical="center" wrapText="1"/>
    </xf>
    <xf numFmtId="0" fontId="15" fillId="0" borderId="31" xfId="0" applyFont="1" applyBorder="1" applyAlignment="1">
      <alignment horizont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52" xfId="0" applyNumberFormat="1" applyFont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 applyAlignment="1">
      <alignment wrapText="1"/>
    </xf>
    <xf numFmtId="0" fontId="35" fillId="0" borderId="31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35" fillId="0" borderId="48" xfId="0" applyFont="1" applyBorder="1" applyAlignment="1">
      <alignment horizontal="center" wrapText="1"/>
    </xf>
    <xf numFmtId="0" fontId="34" fillId="0" borderId="0" xfId="0" applyFont="1" applyAlignment="1">
      <alignment horizontal="center"/>
    </xf>
  </cellXfs>
  <cellStyles count="4">
    <cellStyle name="Обычный" xfId="0" builtinId="0"/>
    <cellStyle name="Обычный 2" xfId="1"/>
    <cellStyle name="Обычный_Акмола 4 вариант" xfId="2"/>
    <cellStyle name="Обычный_Прил 18-сп.11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2:CA56"/>
  <sheetViews>
    <sheetView workbookViewId="0">
      <selection activeCell="P6" sqref="P6"/>
    </sheetView>
  </sheetViews>
  <sheetFormatPr defaultColWidth="8.90625" defaultRowHeight="10.5" x14ac:dyDescent="0.25"/>
  <cols>
    <col min="1" max="1" width="4.6328125" style="18" customWidth="1"/>
    <col min="2" max="2" width="19.6328125" style="18" customWidth="1"/>
    <col min="3" max="3" width="25.6328125" style="1" customWidth="1"/>
    <col min="4" max="4" width="15.6328125" style="1" customWidth="1"/>
    <col min="5" max="6" width="8.90625" style="18"/>
    <col min="7" max="8" width="9.36328125" style="18" bestFit="1" customWidth="1"/>
    <col min="9" max="14" width="9.6328125" style="18" bestFit="1" customWidth="1"/>
    <col min="15" max="19" width="9.36328125" style="18" bestFit="1" customWidth="1"/>
    <col min="20" max="23" width="9.6328125" style="18" customWidth="1"/>
    <col min="24" max="24" width="9.6328125" style="18" bestFit="1" customWidth="1"/>
    <col min="25" max="51" width="9.36328125" style="18" bestFit="1" customWidth="1"/>
    <col min="52" max="52" width="9.6328125" style="18" bestFit="1" customWidth="1"/>
    <col min="53" max="61" width="9.36328125" style="18" bestFit="1" customWidth="1"/>
    <col min="62" max="66" width="9.36328125" style="18" customWidth="1"/>
    <col min="67" max="67" width="16" style="18" customWidth="1"/>
    <col min="68" max="68" width="9.36328125" style="18" customWidth="1"/>
    <col min="69" max="69" width="9.6328125" style="18" bestFit="1" customWidth="1"/>
    <col min="70" max="72" width="10.54296875" style="18" bestFit="1" customWidth="1"/>
    <col min="73" max="79" width="11.453125" style="18" bestFit="1" customWidth="1"/>
    <col min="80" max="16384" width="8.90625" style="18"/>
  </cols>
  <sheetData>
    <row r="2" spans="1:79" ht="18.5" x14ac:dyDescent="0.45">
      <c r="C2" s="161" t="s">
        <v>379</v>
      </c>
      <c r="V2" s="161" t="s">
        <v>378</v>
      </c>
      <c r="W2" s="161"/>
      <c r="X2" s="161"/>
    </row>
    <row r="3" spans="1:79" ht="18.5" x14ac:dyDescent="0.45">
      <c r="C3" s="161" t="s">
        <v>387</v>
      </c>
      <c r="V3" s="161" t="s">
        <v>377</v>
      </c>
      <c r="W3" s="161"/>
      <c r="X3" s="161"/>
    </row>
    <row r="4" spans="1:79" ht="18.5" x14ac:dyDescent="0.45">
      <c r="C4" s="161" t="s">
        <v>380</v>
      </c>
      <c r="V4" s="161" t="s">
        <v>382</v>
      </c>
      <c r="W4" s="161"/>
      <c r="X4" s="161"/>
    </row>
    <row r="5" spans="1:79" ht="18.5" x14ac:dyDescent="0.45">
      <c r="C5" s="161" t="s">
        <v>381</v>
      </c>
    </row>
    <row r="7" spans="1:79" customFormat="1" ht="14.5" x14ac:dyDescent="0.35">
      <c r="C7" s="20"/>
      <c r="D7" s="20"/>
    </row>
    <row r="8" spans="1:79" customFormat="1" ht="14.5" x14ac:dyDescent="0.35">
      <c r="B8" s="18"/>
      <c r="C8" s="1"/>
      <c r="D8" s="10" t="s">
        <v>53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79" customFormat="1" ht="37" customHeight="1" x14ac:dyDescent="0.35">
      <c r="B9" s="10"/>
      <c r="C9" s="162" t="s">
        <v>54</v>
      </c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</row>
    <row r="10" spans="1:79" customFormat="1" ht="14.5" x14ac:dyDescent="0.35">
      <c r="B10" s="1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79" s="21" customFormat="1" ht="13.5" thickBot="1" x14ac:dyDescent="0.35">
      <c r="D11" s="22" t="s">
        <v>55</v>
      </c>
      <c r="E11" s="23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</row>
    <row r="12" spans="1:79" ht="10.25" customHeight="1" x14ac:dyDescent="0.25">
      <c r="A12" s="209" t="s">
        <v>0</v>
      </c>
      <c r="B12" s="174" t="s">
        <v>26</v>
      </c>
      <c r="C12" s="174" t="s">
        <v>1</v>
      </c>
      <c r="D12" s="174" t="s">
        <v>2</v>
      </c>
      <c r="E12" s="174" t="s">
        <v>3</v>
      </c>
      <c r="F12" s="174" t="s">
        <v>4</v>
      </c>
      <c r="G12" s="174" t="s">
        <v>5</v>
      </c>
      <c r="H12" s="174" t="s">
        <v>6</v>
      </c>
      <c r="I12" s="174" t="s">
        <v>36</v>
      </c>
      <c r="J12" s="179" t="s">
        <v>33</v>
      </c>
      <c r="K12" s="206"/>
      <c r="L12" s="206"/>
      <c r="M12" s="206"/>
      <c r="N12" s="207"/>
      <c r="O12" s="179" t="s">
        <v>11</v>
      </c>
      <c r="P12" s="206"/>
      <c r="Q12" s="206"/>
      <c r="R12" s="206"/>
      <c r="S12" s="207"/>
      <c r="T12" s="174" t="s">
        <v>8</v>
      </c>
      <c r="U12" s="174"/>
      <c r="V12" s="174"/>
      <c r="W12" s="174"/>
      <c r="X12" s="174" t="s">
        <v>9</v>
      </c>
      <c r="Y12" s="174" t="s">
        <v>39</v>
      </c>
      <c r="Z12" s="174"/>
      <c r="AA12" s="174" t="s">
        <v>10</v>
      </c>
      <c r="AB12" s="174"/>
      <c r="AC12" s="174"/>
      <c r="AD12" s="174"/>
      <c r="AE12" s="174"/>
      <c r="AF12" s="174"/>
      <c r="AG12" s="174" t="s">
        <v>14</v>
      </c>
      <c r="AH12" s="174"/>
      <c r="AI12" s="174" t="s">
        <v>15</v>
      </c>
      <c r="AJ12" s="174"/>
      <c r="AK12" s="174" t="s">
        <v>17</v>
      </c>
      <c r="AL12" s="174"/>
      <c r="AM12" s="174" t="s">
        <v>16</v>
      </c>
      <c r="AN12" s="174"/>
      <c r="AO12" s="174" t="s">
        <v>19</v>
      </c>
      <c r="AP12" s="174"/>
      <c r="AQ12" s="174" t="s">
        <v>18</v>
      </c>
      <c r="AR12" s="174"/>
      <c r="AS12" s="174" t="s">
        <v>40</v>
      </c>
      <c r="AT12" s="174"/>
      <c r="AU12" s="174" t="s">
        <v>20</v>
      </c>
      <c r="AV12" s="174"/>
      <c r="AW12" s="174" t="s">
        <v>21</v>
      </c>
      <c r="AX12" s="174"/>
      <c r="AY12" s="174" t="s">
        <v>22</v>
      </c>
      <c r="AZ12" s="174"/>
      <c r="BA12" s="174" t="s">
        <v>23</v>
      </c>
      <c r="BB12" s="174"/>
      <c r="BC12" s="174" t="s">
        <v>52</v>
      </c>
      <c r="BD12" s="174"/>
      <c r="BE12" s="196" t="s">
        <v>28</v>
      </c>
      <c r="BF12" s="184"/>
      <c r="BG12" s="197"/>
      <c r="BH12" s="174" t="s">
        <v>24</v>
      </c>
      <c r="BI12" s="174"/>
      <c r="BJ12" s="168" t="s">
        <v>42</v>
      </c>
      <c r="BK12" s="168" t="s">
        <v>41</v>
      </c>
      <c r="BL12" s="168" t="s">
        <v>31</v>
      </c>
      <c r="BM12" s="168" t="s">
        <v>32</v>
      </c>
      <c r="BN12" s="168" t="s">
        <v>43</v>
      </c>
      <c r="BO12" s="171" t="s">
        <v>44</v>
      </c>
      <c r="BP12" s="168" t="s">
        <v>27</v>
      </c>
      <c r="BQ12" s="179" t="s">
        <v>25</v>
      </c>
      <c r="BR12" s="183" t="s">
        <v>48</v>
      </c>
      <c r="BS12" s="184"/>
      <c r="BT12" s="185"/>
      <c r="BU12" s="192" t="s">
        <v>49</v>
      </c>
      <c r="BV12" s="183" t="s">
        <v>50</v>
      </c>
      <c r="BW12" s="184"/>
      <c r="BX12" s="185"/>
      <c r="BY12" s="183" t="s">
        <v>51</v>
      </c>
      <c r="BZ12" s="184"/>
      <c r="CA12" s="185"/>
    </row>
    <row r="13" spans="1:79" ht="15" customHeight="1" x14ac:dyDescent="0.25">
      <c r="A13" s="210"/>
      <c r="B13" s="175"/>
      <c r="C13" s="175"/>
      <c r="D13" s="175"/>
      <c r="E13" s="175"/>
      <c r="F13" s="175"/>
      <c r="G13" s="175"/>
      <c r="H13" s="175"/>
      <c r="I13" s="175"/>
      <c r="J13" s="202" t="s">
        <v>38</v>
      </c>
      <c r="K13" s="202" t="s">
        <v>7</v>
      </c>
      <c r="L13" s="202" t="s">
        <v>34</v>
      </c>
      <c r="M13" s="202" t="s">
        <v>35</v>
      </c>
      <c r="N13" s="202" t="s">
        <v>37</v>
      </c>
      <c r="O13" s="202" t="s">
        <v>38</v>
      </c>
      <c r="P13" s="202" t="s">
        <v>7</v>
      </c>
      <c r="Q13" s="202" t="s">
        <v>34</v>
      </c>
      <c r="R13" s="202" t="s">
        <v>35</v>
      </c>
      <c r="S13" s="202" t="s">
        <v>37</v>
      </c>
      <c r="T13" s="202" t="s">
        <v>38</v>
      </c>
      <c r="U13" s="202" t="s">
        <v>7</v>
      </c>
      <c r="V13" s="202" t="s">
        <v>34</v>
      </c>
      <c r="W13" s="202" t="s">
        <v>35</v>
      </c>
      <c r="X13" s="175"/>
      <c r="Y13" s="175"/>
      <c r="Z13" s="175"/>
      <c r="AA13" s="180" t="s">
        <v>29</v>
      </c>
      <c r="AB13" s="204"/>
      <c r="AC13" s="205"/>
      <c r="AD13" s="180" t="s">
        <v>30</v>
      </c>
      <c r="AE13" s="204"/>
      <c r="AF13" s="20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98"/>
      <c r="BF13" s="187"/>
      <c r="BG13" s="199"/>
      <c r="BH13" s="175"/>
      <c r="BI13" s="175"/>
      <c r="BJ13" s="169"/>
      <c r="BK13" s="169"/>
      <c r="BL13" s="169"/>
      <c r="BM13" s="169"/>
      <c r="BN13" s="169"/>
      <c r="BO13" s="172"/>
      <c r="BP13" s="169"/>
      <c r="BQ13" s="180"/>
      <c r="BR13" s="186"/>
      <c r="BS13" s="187"/>
      <c r="BT13" s="188"/>
      <c r="BU13" s="193"/>
      <c r="BV13" s="186"/>
      <c r="BW13" s="187"/>
      <c r="BX13" s="188"/>
      <c r="BY13" s="186"/>
      <c r="BZ13" s="187"/>
      <c r="CA13" s="188"/>
    </row>
    <row r="14" spans="1:79" ht="15" customHeight="1" x14ac:dyDescent="0.25">
      <c r="A14" s="210"/>
      <c r="B14" s="175"/>
      <c r="C14" s="175"/>
      <c r="D14" s="175"/>
      <c r="E14" s="175"/>
      <c r="F14" s="176"/>
      <c r="G14" s="176"/>
      <c r="H14" s="176"/>
      <c r="I14" s="176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76"/>
      <c r="Y14" s="176"/>
      <c r="Z14" s="176"/>
      <c r="AA14" s="163" t="s">
        <v>12</v>
      </c>
      <c r="AB14" s="163" t="s">
        <v>11</v>
      </c>
      <c r="AC14" s="163" t="s">
        <v>13</v>
      </c>
      <c r="AD14" s="163" t="s">
        <v>12</v>
      </c>
      <c r="AE14" s="163" t="s">
        <v>11</v>
      </c>
      <c r="AF14" s="163" t="s">
        <v>13</v>
      </c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200"/>
      <c r="BF14" s="190"/>
      <c r="BG14" s="201"/>
      <c r="BH14" s="176"/>
      <c r="BI14" s="176"/>
      <c r="BJ14" s="169"/>
      <c r="BK14" s="169"/>
      <c r="BL14" s="169"/>
      <c r="BM14" s="169"/>
      <c r="BN14" s="169"/>
      <c r="BO14" s="172"/>
      <c r="BP14" s="169"/>
      <c r="BQ14" s="181"/>
      <c r="BR14" s="189"/>
      <c r="BS14" s="190"/>
      <c r="BT14" s="191"/>
      <c r="BU14" s="194"/>
      <c r="BV14" s="189"/>
      <c r="BW14" s="190"/>
      <c r="BX14" s="191"/>
      <c r="BY14" s="189"/>
      <c r="BZ14" s="190"/>
      <c r="CA14" s="191"/>
    </row>
    <row r="15" spans="1:79" ht="19.5" customHeight="1" x14ac:dyDescent="0.25">
      <c r="A15" s="210"/>
      <c r="B15" s="175"/>
      <c r="C15" s="175"/>
      <c r="D15" s="175"/>
      <c r="E15" s="175"/>
      <c r="F15" s="176"/>
      <c r="G15" s="176"/>
      <c r="H15" s="176"/>
      <c r="I15" s="176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76"/>
      <c r="Y15" s="176"/>
      <c r="Z15" s="176"/>
      <c r="AA15" s="164"/>
      <c r="AB15" s="164"/>
      <c r="AC15" s="164"/>
      <c r="AD15" s="164"/>
      <c r="AE15" s="164"/>
      <c r="AF15" s="164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63" t="s">
        <v>12</v>
      </c>
      <c r="BF15" s="163" t="s">
        <v>11</v>
      </c>
      <c r="BG15" s="163" t="s">
        <v>13</v>
      </c>
      <c r="BH15" s="176"/>
      <c r="BI15" s="176"/>
      <c r="BJ15" s="169"/>
      <c r="BK15" s="169"/>
      <c r="BL15" s="169"/>
      <c r="BM15" s="169"/>
      <c r="BN15" s="169"/>
      <c r="BO15" s="172"/>
      <c r="BP15" s="169"/>
      <c r="BQ15" s="181"/>
      <c r="BR15" s="177" t="s">
        <v>45</v>
      </c>
      <c r="BS15" s="163" t="s">
        <v>46</v>
      </c>
      <c r="BT15" s="166" t="s">
        <v>47</v>
      </c>
      <c r="BU15" s="194"/>
      <c r="BV15" s="177" t="s">
        <v>45</v>
      </c>
      <c r="BW15" s="163" t="s">
        <v>46</v>
      </c>
      <c r="BX15" s="166" t="s">
        <v>47</v>
      </c>
      <c r="BY15" s="177" t="s">
        <v>45</v>
      </c>
      <c r="BZ15" s="163" t="s">
        <v>46</v>
      </c>
      <c r="CA15" s="166" t="s">
        <v>47</v>
      </c>
    </row>
    <row r="16" spans="1:79" ht="17" customHeight="1" thickBot="1" x14ac:dyDescent="0.3">
      <c r="A16" s="211"/>
      <c r="B16" s="212"/>
      <c r="C16" s="212"/>
      <c r="D16" s="212"/>
      <c r="E16" s="212"/>
      <c r="F16" s="203"/>
      <c r="G16" s="203"/>
      <c r="H16" s="203"/>
      <c r="I16" s="203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203"/>
      <c r="Y16" s="31" t="s">
        <v>12</v>
      </c>
      <c r="Z16" s="31" t="s">
        <v>13</v>
      </c>
      <c r="AA16" s="165"/>
      <c r="AB16" s="165"/>
      <c r="AC16" s="165"/>
      <c r="AD16" s="165"/>
      <c r="AE16" s="165"/>
      <c r="AF16" s="165"/>
      <c r="AG16" s="31" t="s">
        <v>12</v>
      </c>
      <c r="AH16" s="31" t="s">
        <v>13</v>
      </c>
      <c r="AI16" s="31" t="s">
        <v>12</v>
      </c>
      <c r="AJ16" s="31" t="s">
        <v>13</v>
      </c>
      <c r="AK16" s="31" t="s">
        <v>12</v>
      </c>
      <c r="AL16" s="31" t="s">
        <v>13</v>
      </c>
      <c r="AM16" s="31" t="s">
        <v>12</v>
      </c>
      <c r="AN16" s="31" t="s">
        <v>13</v>
      </c>
      <c r="AO16" s="31" t="s">
        <v>12</v>
      </c>
      <c r="AP16" s="31" t="s">
        <v>13</v>
      </c>
      <c r="AQ16" s="31" t="s">
        <v>12</v>
      </c>
      <c r="AR16" s="31" t="s">
        <v>13</v>
      </c>
      <c r="AS16" s="31" t="s">
        <v>12</v>
      </c>
      <c r="AT16" s="31" t="s">
        <v>13</v>
      </c>
      <c r="AU16" s="31" t="s">
        <v>12</v>
      </c>
      <c r="AV16" s="31" t="s">
        <v>13</v>
      </c>
      <c r="AW16" s="31" t="s">
        <v>12</v>
      </c>
      <c r="AX16" s="31" t="s">
        <v>13</v>
      </c>
      <c r="AY16" s="31" t="s">
        <v>12</v>
      </c>
      <c r="AZ16" s="31" t="s">
        <v>13</v>
      </c>
      <c r="BA16" s="31" t="s">
        <v>12</v>
      </c>
      <c r="BB16" s="31" t="s">
        <v>13</v>
      </c>
      <c r="BC16" s="31" t="s">
        <v>12</v>
      </c>
      <c r="BD16" s="31" t="s">
        <v>13</v>
      </c>
      <c r="BE16" s="165"/>
      <c r="BF16" s="165"/>
      <c r="BG16" s="165"/>
      <c r="BH16" s="31" t="s">
        <v>12</v>
      </c>
      <c r="BI16" s="31" t="s">
        <v>13</v>
      </c>
      <c r="BJ16" s="170"/>
      <c r="BK16" s="170"/>
      <c r="BL16" s="170"/>
      <c r="BM16" s="170"/>
      <c r="BN16" s="170"/>
      <c r="BO16" s="173"/>
      <c r="BP16" s="170"/>
      <c r="BQ16" s="182"/>
      <c r="BR16" s="178"/>
      <c r="BS16" s="165"/>
      <c r="BT16" s="167"/>
      <c r="BU16" s="195"/>
      <c r="BV16" s="178"/>
      <c r="BW16" s="165"/>
      <c r="BX16" s="167"/>
      <c r="BY16" s="178"/>
      <c r="BZ16" s="165"/>
      <c r="CA16" s="167"/>
    </row>
    <row r="17" spans="1:79" ht="21" x14ac:dyDescent="0.25">
      <c r="A17" s="16">
        <v>1</v>
      </c>
      <c r="B17" s="14" t="s">
        <v>56</v>
      </c>
      <c r="C17" s="15" t="s">
        <v>57</v>
      </c>
      <c r="D17" s="13" t="s">
        <v>58</v>
      </c>
      <c r="E17" s="14"/>
      <c r="F17" s="13" t="s">
        <v>59</v>
      </c>
      <c r="G17" s="2" t="s">
        <v>60</v>
      </c>
      <c r="H17" s="3">
        <v>4.1900000000000004</v>
      </c>
      <c r="I17" s="11">
        <v>185376.08</v>
      </c>
      <c r="J17" s="11">
        <v>0</v>
      </c>
      <c r="K17" s="11">
        <v>0</v>
      </c>
      <c r="L17" s="11">
        <v>0.75</v>
      </c>
      <c r="M17" s="11">
        <v>0.375</v>
      </c>
      <c r="N17" s="11">
        <f t="shared" ref="N17:N46" si="0">J17+K17+L17+M17</f>
        <v>1.125</v>
      </c>
      <c r="O17" s="11">
        <v>0</v>
      </c>
      <c r="P17" s="11">
        <v>0</v>
      </c>
      <c r="Q17" s="11">
        <v>12</v>
      </c>
      <c r="R17" s="11">
        <v>6</v>
      </c>
      <c r="S17" s="11">
        <f t="shared" ref="S17:S46" si="1">O17+P17+Q17+R17</f>
        <v>18</v>
      </c>
      <c r="T17" s="11">
        <v>0</v>
      </c>
      <c r="U17" s="11">
        <v>0</v>
      </c>
      <c r="V17" s="11">
        <v>111225.64</v>
      </c>
      <c r="W17" s="11">
        <v>55612.83</v>
      </c>
      <c r="X17" s="11">
        <f t="shared" ref="X17:X46" si="2">T17+U17+V17+W17</f>
        <v>166838.47</v>
      </c>
      <c r="Y17" s="3">
        <v>25</v>
      </c>
      <c r="Z17" s="11">
        <v>41709.620000000003</v>
      </c>
      <c r="AA17" s="3">
        <v>20</v>
      </c>
      <c r="AB17" s="11">
        <v>18</v>
      </c>
      <c r="AC17" s="11">
        <v>3981.83</v>
      </c>
      <c r="AD17" s="3">
        <v>0</v>
      </c>
      <c r="AE17" s="11">
        <v>0</v>
      </c>
      <c r="AF17" s="11">
        <v>0</v>
      </c>
      <c r="AG17" s="3">
        <v>0</v>
      </c>
      <c r="AH17" s="11">
        <v>0</v>
      </c>
      <c r="AI17" s="3">
        <v>0</v>
      </c>
      <c r="AJ17" s="11">
        <v>0</v>
      </c>
      <c r="AK17" s="3">
        <v>0</v>
      </c>
      <c r="AL17" s="11">
        <v>0</v>
      </c>
      <c r="AM17" s="3">
        <v>0</v>
      </c>
      <c r="AN17" s="11">
        <v>0</v>
      </c>
      <c r="AO17" s="3">
        <v>0</v>
      </c>
      <c r="AP17" s="11">
        <v>0</v>
      </c>
      <c r="AQ17" s="3">
        <v>0</v>
      </c>
      <c r="AR17" s="11">
        <v>0</v>
      </c>
      <c r="AS17" s="3">
        <v>0</v>
      </c>
      <c r="AT17" s="11">
        <v>0</v>
      </c>
      <c r="AU17" s="3">
        <v>0</v>
      </c>
      <c r="AV17" s="11">
        <v>0</v>
      </c>
      <c r="AW17" s="3">
        <v>0</v>
      </c>
      <c r="AX17" s="11">
        <v>0</v>
      </c>
      <c r="AY17" s="3">
        <v>30</v>
      </c>
      <c r="AZ17" s="11">
        <v>62564.43</v>
      </c>
      <c r="BA17" s="3">
        <v>0</v>
      </c>
      <c r="BB17" s="11">
        <v>0</v>
      </c>
      <c r="BC17" s="3">
        <v>0</v>
      </c>
      <c r="BD17" s="11">
        <v>0</v>
      </c>
      <c r="BE17" s="3">
        <v>0</v>
      </c>
      <c r="BF17" s="11">
        <v>0</v>
      </c>
      <c r="BG17" s="11">
        <v>0</v>
      </c>
      <c r="BH17" s="3">
        <v>10</v>
      </c>
      <c r="BI17" s="11">
        <v>20854.810000000001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f t="shared" ref="BP17:BP46" si="3">BQ17-(AC17+AF17+AH17+AJ17+AL17+AN17+AP17+AR17+AT17+AV17+AX17+AZ17+BB17+BD17+BG17+BI17+BJ17+BK17+BL17+BM17+BN17+BO17)</f>
        <v>0</v>
      </c>
      <c r="BQ17" s="11">
        <v>87401.069999999978</v>
      </c>
      <c r="BR17" s="11">
        <f t="shared" ref="BR17:BR46" si="4">X17+Z17+BQ17</f>
        <v>295949.15999999997</v>
      </c>
      <c r="BS17" s="11">
        <f t="shared" ref="BS17:BS46" si="5">BR17-BT17</f>
        <v>295949.15999999997</v>
      </c>
      <c r="BT17" s="11">
        <v>0</v>
      </c>
      <c r="BU17" s="27">
        <f t="shared" ref="BU17:BU46" si="6">BR17*12</f>
        <v>3551389.92</v>
      </c>
      <c r="BV17" s="29">
        <v>185376.08</v>
      </c>
      <c r="BW17" s="11">
        <f t="shared" ref="BW17:BW46" si="7">BV17-BX17</f>
        <v>185376.08</v>
      </c>
      <c r="BX17" s="25">
        <v>0</v>
      </c>
      <c r="BY17" s="11">
        <v>0</v>
      </c>
      <c r="BZ17" s="11">
        <f t="shared" ref="BZ17:BZ46" si="8">BY17-CA17</f>
        <v>0</v>
      </c>
      <c r="CA17" s="25"/>
    </row>
    <row r="18" spans="1:79" s="19" customFormat="1" ht="21" x14ac:dyDescent="0.35">
      <c r="A18" s="16">
        <v>2</v>
      </c>
      <c r="B18" s="14" t="s">
        <v>61</v>
      </c>
      <c r="C18" s="15" t="s">
        <v>62</v>
      </c>
      <c r="D18" s="13" t="s">
        <v>58</v>
      </c>
      <c r="E18" s="14"/>
      <c r="F18" s="13" t="s">
        <v>63</v>
      </c>
      <c r="G18" s="2" t="s">
        <v>64</v>
      </c>
      <c r="H18" s="3">
        <v>4.79</v>
      </c>
      <c r="I18" s="11">
        <v>211921.58</v>
      </c>
      <c r="J18" s="11">
        <v>0</v>
      </c>
      <c r="K18" s="11">
        <v>1</v>
      </c>
      <c r="L18" s="11">
        <v>0</v>
      </c>
      <c r="M18" s="11">
        <v>0</v>
      </c>
      <c r="N18" s="11">
        <f t="shared" si="0"/>
        <v>1</v>
      </c>
      <c r="O18" s="11">
        <v>0</v>
      </c>
      <c r="P18" s="11">
        <v>16</v>
      </c>
      <c r="Q18" s="11">
        <v>0</v>
      </c>
      <c r="R18" s="11">
        <v>0</v>
      </c>
      <c r="S18" s="11">
        <f t="shared" si="1"/>
        <v>16</v>
      </c>
      <c r="T18" s="11">
        <v>0</v>
      </c>
      <c r="U18" s="11">
        <v>169537.25999999998</v>
      </c>
      <c r="V18" s="11">
        <v>0</v>
      </c>
      <c r="W18" s="11">
        <v>0</v>
      </c>
      <c r="X18" s="11">
        <f t="shared" si="2"/>
        <v>169537.25999999998</v>
      </c>
      <c r="Y18" s="3">
        <v>25</v>
      </c>
      <c r="Z18" s="11">
        <v>42384.32</v>
      </c>
      <c r="AA18" s="3">
        <v>0</v>
      </c>
      <c r="AB18" s="11">
        <v>0</v>
      </c>
      <c r="AC18" s="11">
        <v>0</v>
      </c>
      <c r="AD18" s="3">
        <v>40</v>
      </c>
      <c r="AE18" s="11">
        <v>9</v>
      </c>
      <c r="AF18" s="11">
        <v>3981.83</v>
      </c>
      <c r="AG18" s="3">
        <v>25</v>
      </c>
      <c r="AH18" s="11">
        <v>4424.25</v>
      </c>
      <c r="AI18" s="3">
        <v>0</v>
      </c>
      <c r="AJ18" s="11">
        <v>0</v>
      </c>
      <c r="AK18" s="3">
        <v>0</v>
      </c>
      <c r="AL18" s="11">
        <v>0</v>
      </c>
      <c r="AM18" s="3">
        <v>0</v>
      </c>
      <c r="AN18" s="11">
        <v>0</v>
      </c>
      <c r="AO18" s="3">
        <v>35</v>
      </c>
      <c r="AP18" s="11">
        <v>74172.55</v>
      </c>
      <c r="AQ18" s="3">
        <v>0</v>
      </c>
      <c r="AR18" s="11">
        <v>0</v>
      </c>
      <c r="AS18" s="3">
        <v>0</v>
      </c>
      <c r="AT18" s="11">
        <v>0</v>
      </c>
      <c r="AU18" s="3">
        <v>0</v>
      </c>
      <c r="AV18" s="11">
        <v>0</v>
      </c>
      <c r="AW18" s="3">
        <v>0</v>
      </c>
      <c r="AX18" s="11">
        <v>0</v>
      </c>
      <c r="AY18" s="3">
        <v>30</v>
      </c>
      <c r="AZ18" s="11">
        <v>63576.47</v>
      </c>
      <c r="BA18" s="3">
        <v>0</v>
      </c>
      <c r="BB18" s="11">
        <v>0</v>
      </c>
      <c r="BC18" s="3">
        <v>0</v>
      </c>
      <c r="BD18" s="11">
        <v>0</v>
      </c>
      <c r="BE18" s="3">
        <v>0</v>
      </c>
      <c r="BF18" s="11">
        <v>0</v>
      </c>
      <c r="BG18" s="11">
        <v>0</v>
      </c>
      <c r="BH18" s="3">
        <v>10</v>
      </c>
      <c r="BI18" s="11">
        <v>21192.16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f t="shared" si="3"/>
        <v>0</v>
      </c>
      <c r="BQ18" s="11">
        <v>167347.26000000004</v>
      </c>
      <c r="BR18" s="11">
        <f t="shared" si="4"/>
        <v>379268.84</v>
      </c>
      <c r="BS18" s="11">
        <f t="shared" si="5"/>
        <v>379268.84</v>
      </c>
      <c r="BT18" s="11">
        <v>0</v>
      </c>
      <c r="BU18" s="27">
        <f t="shared" si="6"/>
        <v>4551226.08</v>
      </c>
      <c r="BV18" s="29">
        <v>211921.58</v>
      </c>
      <c r="BW18" s="11">
        <f t="shared" si="7"/>
        <v>211921.58</v>
      </c>
      <c r="BX18" s="25">
        <v>0</v>
      </c>
      <c r="BY18" s="11">
        <v>0</v>
      </c>
      <c r="BZ18" s="11">
        <f t="shared" si="8"/>
        <v>0</v>
      </c>
      <c r="CA18" s="25"/>
    </row>
    <row r="19" spans="1:79" ht="21" x14ac:dyDescent="0.25">
      <c r="A19" s="16">
        <v>3</v>
      </c>
      <c r="B19" s="14" t="s">
        <v>65</v>
      </c>
      <c r="C19" s="15" t="s">
        <v>66</v>
      </c>
      <c r="D19" s="13" t="s">
        <v>58</v>
      </c>
      <c r="E19" s="14"/>
      <c r="F19" s="13" t="s">
        <v>67</v>
      </c>
      <c r="G19" s="2" t="s">
        <v>68</v>
      </c>
      <c r="H19" s="3">
        <v>4.8099999999999996</v>
      </c>
      <c r="I19" s="11">
        <v>212806.43</v>
      </c>
      <c r="J19" s="11">
        <v>0</v>
      </c>
      <c r="K19" s="11">
        <v>0.21879999999999999</v>
      </c>
      <c r="L19" s="11">
        <v>0.3125</v>
      </c>
      <c r="M19" s="11">
        <v>0.375</v>
      </c>
      <c r="N19" s="11">
        <f t="shared" si="0"/>
        <v>0.90629999999999999</v>
      </c>
      <c r="O19" s="11">
        <v>0</v>
      </c>
      <c r="P19" s="11">
        <v>3.5</v>
      </c>
      <c r="Q19" s="11">
        <v>5</v>
      </c>
      <c r="R19" s="11">
        <v>6</v>
      </c>
      <c r="S19" s="11">
        <f t="shared" si="1"/>
        <v>14.5</v>
      </c>
      <c r="T19" s="11">
        <v>0</v>
      </c>
      <c r="U19" s="11">
        <v>37241.130000000005</v>
      </c>
      <c r="V19" s="11">
        <v>53201.609999999993</v>
      </c>
      <c r="W19" s="11">
        <v>63841.930000000008</v>
      </c>
      <c r="X19" s="11">
        <f t="shared" si="2"/>
        <v>154284.66999999998</v>
      </c>
      <c r="Y19" s="3">
        <v>25</v>
      </c>
      <c r="Z19" s="11">
        <v>38571.160000000003</v>
      </c>
      <c r="AA19" s="3">
        <v>0</v>
      </c>
      <c r="AB19" s="11">
        <v>0</v>
      </c>
      <c r="AC19" s="11">
        <v>0</v>
      </c>
      <c r="AD19" s="3">
        <v>0</v>
      </c>
      <c r="AE19" s="11">
        <v>0</v>
      </c>
      <c r="AF19" s="11">
        <v>0</v>
      </c>
      <c r="AG19" s="3">
        <v>60</v>
      </c>
      <c r="AH19" s="11">
        <v>10618.2</v>
      </c>
      <c r="AI19" s="3">
        <v>20</v>
      </c>
      <c r="AJ19" s="11">
        <v>3539.4</v>
      </c>
      <c r="AK19" s="3">
        <v>0</v>
      </c>
      <c r="AL19" s="11">
        <v>0</v>
      </c>
      <c r="AM19" s="3">
        <v>0</v>
      </c>
      <c r="AN19" s="11">
        <v>0</v>
      </c>
      <c r="AO19" s="3">
        <v>0</v>
      </c>
      <c r="AP19" s="11">
        <v>0</v>
      </c>
      <c r="AQ19" s="3">
        <v>30</v>
      </c>
      <c r="AR19" s="11">
        <v>57856.74</v>
      </c>
      <c r="AS19" s="3">
        <v>0</v>
      </c>
      <c r="AT19" s="11">
        <v>0</v>
      </c>
      <c r="AU19" s="3">
        <v>0</v>
      </c>
      <c r="AV19" s="11">
        <v>0</v>
      </c>
      <c r="AW19" s="3">
        <v>0</v>
      </c>
      <c r="AX19" s="11">
        <v>0</v>
      </c>
      <c r="AY19" s="3">
        <v>30</v>
      </c>
      <c r="AZ19" s="11">
        <v>57856.74</v>
      </c>
      <c r="BA19" s="3">
        <v>0</v>
      </c>
      <c r="BB19" s="11">
        <v>0</v>
      </c>
      <c r="BC19" s="3">
        <v>0</v>
      </c>
      <c r="BD19" s="11">
        <v>0</v>
      </c>
      <c r="BE19" s="3">
        <v>0</v>
      </c>
      <c r="BF19" s="11">
        <v>0</v>
      </c>
      <c r="BG19" s="11">
        <v>0</v>
      </c>
      <c r="BH19" s="3">
        <v>10</v>
      </c>
      <c r="BI19" s="11">
        <v>19285.580000000002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f t="shared" si="3"/>
        <v>0</v>
      </c>
      <c r="BQ19" s="11">
        <v>149156.65999999995</v>
      </c>
      <c r="BR19" s="11">
        <f t="shared" si="4"/>
        <v>342012.48999999993</v>
      </c>
      <c r="BS19" s="11">
        <f t="shared" si="5"/>
        <v>342012.48999999993</v>
      </c>
      <c r="BT19" s="11">
        <v>0</v>
      </c>
      <c r="BU19" s="27">
        <f t="shared" si="6"/>
        <v>4104149.879999999</v>
      </c>
      <c r="BV19" s="29">
        <v>192866.47</v>
      </c>
      <c r="BW19" s="11">
        <f t="shared" si="7"/>
        <v>192866.47</v>
      </c>
      <c r="BX19" s="25">
        <v>0</v>
      </c>
      <c r="BY19" s="11">
        <v>0</v>
      </c>
      <c r="BZ19" s="11">
        <f t="shared" si="8"/>
        <v>0</v>
      </c>
      <c r="CA19" s="25"/>
    </row>
    <row r="20" spans="1:79" ht="21" x14ac:dyDescent="0.25">
      <c r="A20" s="16">
        <v>4</v>
      </c>
      <c r="B20" s="14" t="s">
        <v>69</v>
      </c>
      <c r="C20" s="15" t="s">
        <v>70</v>
      </c>
      <c r="D20" s="13" t="s">
        <v>58</v>
      </c>
      <c r="E20" s="14"/>
      <c r="F20" s="13" t="s">
        <v>71</v>
      </c>
      <c r="G20" s="2" t="s">
        <v>72</v>
      </c>
      <c r="H20" s="3">
        <v>5.41</v>
      </c>
      <c r="I20" s="11">
        <v>239351.93</v>
      </c>
      <c r="J20" s="11">
        <v>0</v>
      </c>
      <c r="K20" s="11">
        <v>0.125</v>
      </c>
      <c r="L20" s="11">
        <v>0.75</v>
      </c>
      <c r="M20" s="11">
        <v>0.25</v>
      </c>
      <c r="N20" s="11">
        <f t="shared" si="0"/>
        <v>1.125</v>
      </c>
      <c r="O20" s="11">
        <v>0</v>
      </c>
      <c r="P20" s="11">
        <v>2</v>
      </c>
      <c r="Q20" s="11">
        <v>12</v>
      </c>
      <c r="R20" s="11">
        <v>4</v>
      </c>
      <c r="S20" s="11">
        <f t="shared" si="1"/>
        <v>18</v>
      </c>
      <c r="T20" s="11">
        <v>0</v>
      </c>
      <c r="U20" s="11">
        <v>23935.190000000002</v>
      </c>
      <c r="V20" s="11">
        <v>143611.16</v>
      </c>
      <c r="W20" s="11">
        <v>47870.380000000005</v>
      </c>
      <c r="X20" s="11">
        <f t="shared" si="2"/>
        <v>215416.73</v>
      </c>
      <c r="Y20" s="3">
        <v>25</v>
      </c>
      <c r="Z20" s="11">
        <v>53854.19</v>
      </c>
      <c r="AA20" s="3">
        <v>0</v>
      </c>
      <c r="AB20" s="11">
        <v>0</v>
      </c>
      <c r="AC20" s="11">
        <v>0</v>
      </c>
      <c r="AD20" s="3">
        <v>40</v>
      </c>
      <c r="AE20" s="11">
        <v>18</v>
      </c>
      <c r="AF20" s="11">
        <v>7963.65</v>
      </c>
      <c r="AG20" s="3">
        <v>0</v>
      </c>
      <c r="AH20" s="11">
        <v>0</v>
      </c>
      <c r="AI20" s="3">
        <v>0</v>
      </c>
      <c r="AJ20" s="11">
        <v>0</v>
      </c>
      <c r="AK20" s="3">
        <v>0</v>
      </c>
      <c r="AL20" s="11">
        <v>0</v>
      </c>
      <c r="AM20" s="3">
        <v>40</v>
      </c>
      <c r="AN20" s="11">
        <v>107708.37</v>
      </c>
      <c r="AO20" s="3">
        <v>0</v>
      </c>
      <c r="AP20" s="11">
        <v>0</v>
      </c>
      <c r="AQ20" s="3">
        <v>0</v>
      </c>
      <c r="AR20" s="11">
        <v>0</v>
      </c>
      <c r="AS20" s="3">
        <v>0</v>
      </c>
      <c r="AT20" s="11">
        <v>0</v>
      </c>
      <c r="AU20" s="3">
        <v>0</v>
      </c>
      <c r="AV20" s="11">
        <v>0</v>
      </c>
      <c r="AW20" s="3">
        <v>0</v>
      </c>
      <c r="AX20" s="11">
        <v>0</v>
      </c>
      <c r="AY20" s="3">
        <v>30</v>
      </c>
      <c r="AZ20" s="11">
        <v>80781.27</v>
      </c>
      <c r="BA20" s="3">
        <v>0</v>
      </c>
      <c r="BB20" s="11">
        <v>0</v>
      </c>
      <c r="BC20" s="3">
        <v>0</v>
      </c>
      <c r="BD20" s="11">
        <v>0</v>
      </c>
      <c r="BE20" s="3">
        <v>0</v>
      </c>
      <c r="BF20" s="11">
        <v>0</v>
      </c>
      <c r="BG20" s="11">
        <v>0</v>
      </c>
      <c r="BH20" s="3">
        <v>10</v>
      </c>
      <c r="BI20" s="11">
        <v>26927.09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f t="shared" si="3"/>
        <v>0</v>
      </c>
      <c r="BQ20" s="11">
        <v>223380.37999999998</v>
      </c>
      <c r="BR20" s="11">
        <f t="shared" si="4"/>
        <v>492651.30000000005</v>
      </c>
      <c r="BS20" s="11">
        <f t="shared" si="5"/>
        <v>492651.30000000005</v>
      </c>
      <c r="BT20" s="11">
        <v>0</v>
      </c>
      <c r="BU20" s="27">
        <f t="shared" si="6"/>
        <v>5911815.6000000006</v>
      </c>
      <c r="BV20" s="29">
        <v>269270.92</v>
      </c>
      <c r="BW20" s="11">
        <f t="shared" si="7"/>
        <v>269270.92</v>
      </c>
      <c r="BX20" s="25">
        <v>0</v>
      </c>
      <c r="BY20" s="11">
        <v>0</v>
      </c>
      <c r="BZ20" s="11">
        <f t="shared" si="8"/>
        <v>0</v>
      </c>
      <c r="CA20" s="25"/>
    </row>
    <row r="21" spans="1:79" x14ac:dyDescent="0.25">
      <c r="A21" s="16">
        <v>5</v>
      </c>
      <c r="B21" s="14" t="s">
        <v>73</v>
      </c>
      <c r="C21" s="15" t="s">
        <v>74</v>
      </c>
      <c r="D21" s="13" t="s">
        <v>58</v>
      </c>
      <c r="E21" s="14"/>
      <c r="F21" s="13" t="s">
        <v>63</v>
      </c>
      <c r="G21" s="2" t="s">
        <v>75</v>
      </c>
      <c r="H21" s="3">
        <v>4.8600000000000003</v>
      </c>
      <c r="I21" s="11">
        <v>215018.55</v>
      </c>
      <c r="J21" s="11">
        <v>0</v>
      </c>
      <c r="K21" s="11">
        <v>0.5</v>
      </c>
      <c r="L21" s="11">
        <v>0.4375</v>
      </c>
      <c r="M21" s="11">
        <v>0</v>
      </c>
      <c r="N21" s="11">
        <f t="shared" si="0"/>
        <v>0.9375</v>
      </c>
      <c r="O21" s="11">
        <v>0</v>
      </c>
      <c r="P21" s="11">
        <v>8</v>
      </c>
      <c r="Q21" s="11">
        <v>7</v>
      </c>
      <c r="R21" s="11">
        <v>0</v>
      </c>
      <c r="S21" s="11">
        <f t="shared" si="1"/>
        <v>15</v>
      </c>
      <c r="T21" s="11">
        <v>0</v>
      </c>
      <c r="U21" s="11">
        <v>86007.42</v>
      </c>
      <c r="V21" s="11">
        <v>75256.5</v>
      </c>
      <c r="W21" s="11">
        <v>0</v>
      </c>
      <c r="X21" s="11">
        <f t="shared" si="2"/>
        <v>161263.91999999998</v>
      </c>
      <c r="Y21" s="3">
        <v>25</v>
      </c>
      <c r="Z21" s="11">
        <v>40315.980000000003</v>
      </c>
      <c r="AA21" s="3">
        <v>0</v>
      </c>
      <c r="AB21" s="11">
        <v>0</v>
      </c>
      <c r="AC21" s="11">
        <v>0</v>
      </c>
      <c r="AD21" s="3">
        <v>0</v>
      </c>
      <c r="AE21" s="11">
        <v>0</v>
      </c>
      <c r="AF21" s="11">
        <v>0</v>
      </c>
      <c r="AG21" s="3">
        <v>0</v>
      </c>
      <c r="AH21" s="11">
        <v>0</v>
      </c>
      <c r="AI21" s="3">
        <v>20</v>
      </c>
      <c r="AJ21" s="11">
        <v>3539.4</v>
      </c>
      <c r="AK21" s="3">
        <v>0</v>
      </c>
      <c r="AL21" s="11">
        <v>0</v>
      </c>
      <c r="AM21" s="3">
        <v>0</v>
      </c>
      <c r="AN21" s="11">
        <v>0</v>
      </c>
      <c r="AO21" s="3">
        <v>35</v>
      </c>
      <c r="AP21" s="11">
        <v>70552.97</v>
      </c>
      <c r="AQ21" s="3">
        <v>0</v>
      </c>
      <c r="AR21" s="11">
        <v>0</v>
      </c>
      <c r="AS21" s="3">
        <v>0</v>
      </c>
      <c r="AT21" s="11">
        <v>0</v>
      </c>
      <c r="AU21" s="3">
        <v>0</v>
      </c>
      <c r="AV21" s="11">
        <v>0</v>
      </c>
      <c r="AW21" s="3">
        <v>0</v>
      </c>
      <c r="AX21" s="11">
        <v>0</v>
      </c>
      <c r="AY21" s="3">
        <v>30</v>
      </c>
      <c r="AZ21" s="11">
        <v>60473.96</v>
      </c>
      <c r="BA21" s="3">
        <v>0</v>
      </c>
      <c r="BB21" s="11">
        <v>0</v>
      </c>
      <c r="BC21" s="3">
        <v>0</v>
      </c>
      <c r="BD21" s="11">
        <v>0</v>
      </c>
      <c r="BE21" s="3">
        <v>0</v>
      </c>
      <c r="BF21" s="11">
        <v>0</v>
      </c>
      <c r="BG21" s="11">
        <v>0</v>
      </c>
      <c r="BH21" s="3">
        <v>10</v>
      </c>
      <c r="BI21" s="11">
        <v>20157.990000000002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f t="shared" si="3"/>
        <v>0</v>
      </c>
      <c r="BQ21" s="11">
        <v>154724.31999999998</v>
      </c>
      <c r="BR21" s="11">
        <f t="shared" si="4"/>
        <v>356304.22</v>
      </c>
      <c r="BS21" s="11">
        <f t="shared" si="5"/>
        <v>356304.22</v>
      </c>
      <c r="BT21" s="11">
        <v>0</v>
      </c>
      <c r="BU21" s="27">
        <f t="shared" si="6"/>
        <v>4275650.6399999997</v>
      </c>
      <c r="BV21" s="29">
        <v>201579.89</v>
      </c>
      <c r="BW21" s="11">
        <f t="shared" si="7"/>
        <v>201579.89</v>
      </c>
      <c r="BX21" s="25">
        <v>0</v>
      </c>
      <c r="BY21" s="11">
        <v>0</v>
      </c>
      <c r="BZ21" s="11">
        <f t="shared" si="8"/>
        <v>0</v>
      </c>
      <c r="CA21" s="25"/>
    </row>
    <row r="22" spans="1:79" ht="21" x14ac:dyDescent="0.25">
      <c r="A22" s="16">
        <v>6</v>
      </c>
      <c r="B22" s="14" t="s">
        <v>76</v>
      </c>
      <c r="C22" s="15" t="s">
        <v>77</v>
      </c>
      <c r="D22" s="13" t="s">
        <v>58</v>
      </c>
      <c r="E22" s="14"/>
      <c r="F22" s="13" t="s">
        <v>71</v>
      </c>
      <c r="G22" s="2" t="s">
        <v>78</v>
      </c>
      <c r="H22" s="3">
        <v>5.41</v>
      </c>
      <c r="I22" s="11">
        <v>239351.93</v>
      </c>
      <c r="J22" s="11">
        <v>0</v>
      </c>
      <c r="K22" s="11">
        <v>0</v>
      </c>
      <c r="L22" s="11">
        <v>0.5</v>
      </c>
      <c r="M22" s="11">
        <v>0</v>
      </c>
      <c r="N22" s="11">
        <f t="shared" si="0"/>
        <v>0.5</v>
      </c>
      <c r="O22" s="11">
        <v>0</v>
      </c>
      <c r="P22" s="11">
        <v>0</v>
      </c>
      <c r="Q22" s="11">
        <v>8</v>
      </c>
      <c r="R22" s="11">
        <v>0</v>
      </c>
      <c r="S22" s="11">
        <f t="shared" si="1"/>
        <v>8</v>
      </c>
      <c r="T22" s="11">
        <v>0</v>
      </c>
      <c r="U22" s="11">
        <v>0</v>
      </c>
      <c r="V22" s="11">
        <v>95740.77</v>
      </c>
      <c r="W22" s="11">
        <v>0</v>
      </c>
      <c r="X22" s="11">
        <f t="shared" si="2"/>
        <v>95740.77</v>
      </c>
      <c r="Y22" s="3">
        <v>25</v>
      </c>
      <c r="Z22" s="11">
        <v>23935.200000000001</v>
      </c>
      <c r="AA22" s="3">
        <v>0</v>
      </c>
      <c r="AB22" s="11">
        <v>0</v>
      </c>
      <c r="AC22" s="11">
        <v>0</v>
      </c>
      <c r="AD22" s="3">
        <v>40</v>
      </c>
      <c r="AE22" s="11">
        <v>8</v>
      </c>
      <c r="AF22" s="11">
        <v>3539.4</v>
      </c>
      <c r="AG22" s="3">
        <v>0</v>
      </c>
      <c r="AH22" s="11">
        <v>0</v>
      </c>
      <c r="AI22" s="3">
        <v>0</v>
      </c>
      <c r="AJ22" s="11">
        <v>0</v>
      </c>
      <c r="AK22" s="3">
        <v>0</v>
      </c>
      <c r="AL22" s="11">
        <v>0</v>
      </c>
      <c r="AM22" s="3">
        <v>40</v>
      </c>
      <c r="AN22" s="11">
        <v>47870.39</v>
      </c>
      <c r="AO22" s="3">
        <v>0</v>
      </c>
      <c r="AP22" s="11">
        <v>0</v>
      </c>
      <c r="AQ22" s="3">
        <v>0</v>
      </c>
      <c r="AR22" s="11">
        <v>0</v>
      </c>
      <c r="AS22" s="3">
        <v>0</v>
      </c>
      <c r="AT22" s="11">
        <v>0</v>
      </c>
      <c r="AU22" s="3">
        <v>0</v>
      </c>
      <c r="AV22" s="11">
        <v>0</v>
      </c>
      <c r="AW22" s="3">
        <v>0</v>
      </c>
      <c r="AX22" s="11">
        <v>0</v>
      </c>
      <c r="AY22" s="3">
        <v>30</v>
      </c>
      <c r="AZ22" s="11">
        <v>35902.79</v>
      </c>
      <c r="BA22" s="3">
        <v>0</v>
      </c>
      <c r="BB22" s="11">
        <v>0</v>
      </c>
      <c r="BC22" s="3">
        <v>0</v>
      </c>
      <c r="BD22" s="11">
        <v>0</v>
      </c>
      <c r="BE22" s="3">
        <v>0</v>
      </c>
      <c r="BF22" s="11">
        <v>0</v>
      </c>
      <c r="BG22" s="11">
        <v>0</v>
      </c>
      <c r="BH22" s="3">
        <v>10</v>
      </c>
      <c r="BI22" s="11">
        <v>11967.6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f t="shared" si="3"/>
        <v>0</v>
      </c>
      <c r="BQ22" s="11">
        <v>99280.18</v>
      </c>
      <c r="BR22" s="11">
        <f t="shared" si="4"/>
        <v>218956.15</v>
      </c>
      <c r="BS22" s="11">
        <f t="shared" si="5"/>
        <v>218956.15</v>
      </c>
      <c r="BT22" s="11">
        <v>0</v>
      </c>
      <c r="BU22" s="27">
        <f t="shared" si="6"/>
        <v>2627473.7999999998</v>
      </c>
      <c r="BV22" s="29">
        <v>119675.97</v>
      </c>
      <c r="BW22" s="11">
        <f t="shared" si="7"/>
        <v>119675.97</v>
      </c>
      <c r="BX22" s="25">
        <v>0</v>
      </c>
      <c r="BY22" s="11">
        <v>0</v>
      </c>
      <c r="BZ22" s="11">
        <f t="shared" si="8"/>
        <v>0</v>
      </c>
      <c r="CA22" s="25"/>
    </row>
    <row r="23" spans="1:79" ht="21" x14ac:dyDescent="0.25">
      <c r="A23" s="16">
        <v>7</v>
      </c>
      <c r="B23" s="14" t="s">
        <v>79</v>
      </c>
      <c r="C23" s="15" t="s">
        <v>80</v>
      </c>
      <c r="D23" s="13" t="s">
        <v>58</v>
      </c>
      <c r="E23" s="14"/>
      <c r="F23" s="13" t="s">
        <v>63</v>
      </c>
      <c r="G23" s="2" t="s">
        <v>81</v>
      </c>
      <c r="H23" s="3">
        <v>4.95</v>
      </c>
      <c r="I23" s="11">
        <v>219000.38</v>
      </c>
      <c r="J23" s="11">
        <v>0</v>
      </c>
      <c r="K23" s="11">
        <v>0</v>
      </c>
      <c r="L23" s="11">
        <v>0.5625</v>
      </c>
      <c r="M23" s="11">
        <v>0.375</v>
      </c>
      <c r="N23" s="11">
        <f t="shared" si="0"/>
        <v>0.9375</v>
      </c>
      <c r="O23" s="11">
        <v>0</v>
      </c>
      <c r="P23" s="11">
        <v>0</v>
      </c>
      <c r="Q23" s="11">
        <v>9</v>
      </c>
      <c r="R23" s="11">
        <v>6</v>
      </c>
      <c r="S23" s="11">
        <f t="shared" si="1"/>
        <v>15</v>
      </c>
      <c r="T23" s="11">
        <v>0</v>
      </c>
      <c r="U23" s="11">
        <v>0</v>
      </c>
      <c r="V23" s="11">
        <v>98550.170000000013</v>
      </c>
      <c r="W23" s="11">
        <v>65700.12</v>
      </c>
      <c r="X23" s="11">
        <f t="shared" si="2"/>
        <v>164250.29</v>
      </c>
      <c r="Y23" s="3">
        <v>25</v>
      </c>
      <c r="Z23" s="11">
        <v>41062.559999999998</v>
      </c>
      <c r="AA23" s="3">
        <v>0</v>
      </c>
      <c r="AB23" s="11">
        <v>0</v>
      </c>
      <c r="AC23" s="11">
        <v>0</v>
      </c>
      <c r="AD23" s="3">
        <v>0</v>
      </c>
      <c r="AE23" s="11">
        <v>0</v>
      </c>
      <c r="AF23" s="11">
        <v>0</v>
      </c>
      <c r="AG23" s="3">
        <v>0</v>
      </c>
      <c r="AH23" s="11">
        <v>0</v>
      </c>
      <c r="AI23" s="3">
        <v>0</v>
      </c>
      <c r="AJ23" s="11">
        <v>0</v>
      </c>
      <c r="AK23" s="3">
        <v>0</v>
      </c>
      <c r="AL23" s="11">
        <v>0</v>
      </c>
      <c r="AM23" s="3">
        <v>0</v>
      </c>
      <c r="AN23" s="11">
        <v>0</v>
      </c>
      <c r="AO23" s="3">
        <v>35</v>
      </c>
      <c r="AP23" s="11">
        <v>71859.5</v>
      </c>
      <c r="AQ23" s="3">
        <v>0</v>
      </c>
      <c r="AR23" s="11">
        <v>0</v>
      </c>
      <c r="AS23" s="3">
        <v>0</v>
      </c>
      <c r="AT23" s="11">
        <v>0</v>
      </c>
      <c r="AU23" s="3">
        <v>0</v>
      </c>
      <c r="AV23" s="11">
        <v>0</v>
      </c>
      <c r="AW23" s="3">
        <v>0</v>
      </c>
      <c r="AX23" s="11">
        <v>0</v>
      </c>
      <c r="AY23" s="3">
        <v>30</v>
      </c>
      <c r="AZ23" s="11">
        <v>61593.85</v>
      </c>
      <c r="BA23" s="3">
        <v>0</v>
      </c>
      <c r="BB23" s="11">
        <v>0</v>
      </c>
      <c r="BC23" s="3">
        <v>0</v>
      </c>
      <c r="BD23" s="11">
        <v>0</v>
      </c>
      <c r="BE23" s="3">
        <v>0</v>
      </c>
      <c r="BF23" s="11">
        <v>0</v>
      </c>
      <c r="BG23" s="11">
        <v>0</v>
      </c>
      <c r="BH23" s="3">
        <v>10</v>
      </c>
      <c r="BI23" s="11">
        <v>20531.28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f t="shared" si="3"/>
        <v>0</v>
      </c>
      <c r="BQ23" s="11">
        <v>153984.62999999995</v>
      </c>
      <c r="BR23" s="11">
        <f t="shared" si="4"/>
        <v>359297.48</v>
      </c>
      <c r="BS23" s="11">
        <f t="shared" si="5"/>
        <v>359297.48</v>
      </c>
      <c r="BT23" s="11">
        <v>0</v>
      </c>
      <c r="BU23" s="27">
        <f t="shared" si="6"/>
        <v>4311569.76</v>
      </c>
      <c r="BV23" s="29">
        <v>205312.86</v>
      </c>
      <c r="BW23" s="11">
        <f t="shared" si="7"/>
        <v>205312.86</v>
      </c>
      <c r="BX23" s="25">
        <v>0</v>
      </c>
      <c r="BY23" s="11">
        <v>0</v>
      </c>
      <c r="BZ23" s="11">
        <f t="shared" si="8"/>
        <v>0</v>
      </c>
      <c r="CA23" s="25"/>
    </row>
    <row r="24" spans="1:79" ht="21" x14ac:dyDescent="0.25">
      <c r="A24" s="16">
        <v>8</v>
      </c>
      <c r="B24" s="14" t="s">
        <v>82</v>
      </c>
      <c r="C24" s="15" t="s">
        <v>80</v>
      </c>
      <c r="D24" s="13" t="s">
        <v>58</v>
      </c>
      <c r="E24" s="14"/>
      <c r="F24" s="13" t="s">
        <v>59</v>
      </c>
      <c r="G24" s="2" t="s">
        <v>83</v>
      </c>
      <c r="H24" s="3">
        <v>4.59</v>
      </c>
      <c r="I24" s="11">
        <v>203073.08</v>
      </c>
      <c r="J24" s="11">
        <v>0</v>
      </c>
      <c r="K24" s="11">
        <v>0.125</v>
      </c>
      <c r="L24" s="11">
        <v>0</v>
      </c>
      <c r="M24" s="11">
        <v>0</v>
      </c>
      <c r="N24" s="11">
        <f t="shared" si="0"/>
        <v>0.125</v>
      </c>
      <c r="O24" s="11">
        <v>0</v>
      </c>
      <c r="P24" s="11">
        <v>2</v>
      </c>
      <c r="Q24" s="11">
        <v>0</v>
      </c>
      <c r="R24" s="11">
        <v>0</v>
      </c>
      <c r="S24" s="11">
        <f t="shared" si="1"/>
        <v>2</v>
      </c>
      <c r="T24" s="11">
        <v>0</v>
      </c>
      <c r="U24" s="11">
        <v>20307.32</v>
      </c>
      <c r="V24" s="11">
        <v>0</v>
      </c>
      <c r="W24" s="11">
        <v>0</v>
      </c>
      <c r="X24" s="11">
        <f t="shared" si="2"/>
        <v>20307.32</v>
      </c>
      <c r="Y24" s="3">
        <v>25</v>
      </c>
      <c r="Z24" s="11">
        <v>5076.82</v>
      </c>
      <c r="AA24" s="3">
        <v>0</v>
      </c>
      <c r="AB24" s="11">
        <v>0</v>
      </c>
      <c r="AC24" s="11">
        <v>0</v>
      </c>
      <c r="AD24" s="3">
        <v>0</v>
      </c>
      <c r="AE24" s="11">
        <v>0</v>
      </c>
      <c r="AF24" s="11">
        <v>0</v>
      </c>
      <c r="AG24" s="3">
        <v>0</v>
      </c>
      <c r="AH24" s="11">
        <v>0</v>
      </c>
      <c r="AI24" s="3">
        <v>0</v>
      </c>
      <c r="AJ24" s="11">
        <v>0</v>
      </c>
      <c r="AK24" s="3">
        <v>0</v>
      </c>
      <c r="AL24" s="11">
        <v>0</v>
      </c>
      <c r="AM24" s="3">
        <v>0</v>
      </c>
      <c r="AN24" s="11">
        <v>0</v>
      </c>
      <c r="AO24" s="3">
        <v>0</v>
      </c>
      <c r="AP24" s="11">
        <v>0</v>
      </c>
      <c r="AQ24" s="3">
        <v>0</v>
      </c>
      <c r="AR24" s="11">
        <v>0</v>
      </c>
      <c r="AS24" s="3">
        <v>0</v>
      </c>
      <c r="AT24" s="11">
        <v>0</v>
      </c>
      <c r="AU24" s="3">
        <v>0</v>
      </c>
      <c r="AV24" s="11">
        <v>0</v>
      </c>
      <c r="AW24" s="3">
        <v>0</v>
      </c>
      <c r="AX24" s="11">
        <v>0</v>
      </c>
      <c r="AY24" s="3">
        <v>30</v>
      </c>
      <c r="AZ24" s="11">
        <v>7615.24</v>
      </c>
      <c r="BA24" s="3">
        <v>0</v>
      </c>
      <c r="BB24" s="11">
        <v>0</v>
      </c>
      <c r="BC24" s="3">
        <v>0</v>
      </c>
      <c r="BD24" s="11">
        <v>0</v>
      </c>
      <c r="BE24" s="3">
        <v>0</v>
      </c>
      <c r="BF24" s="11">
        <v>0</v>
      </c>
      <c r="BG24" s="11">
        <v>0</v>
      </c>
      <c r="BH24" s="3">
        <v>10</v>
      </c>
      <c r="BI24" s="11">
        <v>2538.41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f t="shared" si="3"/>
        <v>0</v>
      </c>
      <c r="BQ24" s="11">
        <v>10153.650000000001</v>
      </c>
      <c r="BR24" s="11">
        <f t="shared" si="4"/>
        <v>35537.79</v>
      </c>
      <c r="BS24" s="11">
        <f t="shared" si="5"/>
        <v>35537.79</v>
      </c>
      <c r="BT24" s="11">
        <v>0</v>
      </c>
      <c r="BU24" s="27">
        <f t="shared" si="6"/>
        <v>426453.48</v>
      </c>
      <c r="BV24" s="29">
        <v>25384.14</v>
      </c>
      <c r="BW24" s="11">
        <f t="shared" si="7"/>
        <v>25384.14</v>
      </c>
      <c r="BX24" s="25">
        <v>0</v>
      </c>
      <c r="BY24" s="11">
        <v>0</v>
      </c>
      <c r="BZ24" s="11">
        <f t="shared" si="8"/>
        <v>0</v>
      </c>
      <c r="CA24" s="25"/>
    </row>
    <row r="25" spans="1:79" ht="21" x14ac:dyDescent="0.25">
      <c r="A25" s="16">
        <v>9</v>
      </c>
      <c r="B25" s="14" t="s">
        <v>84</v>
      </c>
      <c r="C25" s="15" t="s">
        <v>85</v>
      </c>
      <c r="D25" s="13" t="s">
        <v>58</v>
      </c>
      <c r="E25" s="14"/>
      <c r="F25" s="13" t="s">
        <v>67</v>
      </c>
      <c r="G25" s="2" t="s">
        <v>86</v>
      </c>
      <c r="H25" s="3">
        <v>4.66</v>
      </c>
      <c r="I25" s="11">
        <v>206170.05</v>
      </c>
      <c r="J25" s="11">
        <v>0</v>
      </c>
      <c r="K25" s="11">
        <v>0</v>
      </c>
      <c r="L25" s="11">
        <v>0.375</v>
      </c>
      <c r="M25" s="11">
        <v>0</v>
      </c>
      <c r="N25" s="11">
        <f t="shared" si="0"/>
        <v>0.375</v>
      </c>
      <c r="O25" s="11">
        <v>0</v>
      </c>
      <c r="P25" s="11">
        <v>0</v>
      </c>
      <c r="Q25" s="11">
        <v>6</v>
      </c>
      <c r="R25" s="11">
        <v>0</v>
      </c>
      <c r="S25" s="11">
        <f t="shared" si="1"/>
        <v>6</v>
      </c>
      <c r="T25" s="11">
        <v>0</v>
      </c>
      <c r="U25" s="11">
        <v>0</v>
      </c>
      <c r="V25" s="11">
        <v>61851.01</v>
      </c>
      <c r="W25" s="11">
        <v>0</v>
      </c>
      <c r="X25" s="11">
        <f t="shared" si="2"/>
        <v>61851.01</v>
      </c>
      <c r="Y25" s="3">
        <v>25</v>
      </c>
      <c r="Z25" s="11">
        <v>15462.76</v>
      </c>
      <c r="AA25" s="3">
        <v>0</v>
      </c>
      <c r="AB25" s="11">
        <v>0</v>
      </c>
      <c r="AC25" s="11">
        <v>0</v>
      </c>
      <c r="AD25" s="3">
        <v>0</v>
      </c>
      <c r="AE25" s="11">
        <v>0</v>
      </c>
      <c r="AF25" s="11">
        <v>0</v>
      </c>
      <c r="AG25" s="3">
        <v>0</v>
      </c>
      <c r="AH25" s="11">
        <v>0</v>
      </c>
      <c r="AI25" s="3">
        <v>0</v>
      </c>
      <c r="AJ25" s="11">
        <v>0</v>
      </c>
      <c r="AK25" s="3">
        <v>0</v>
      </c>
      <c r="AL25" s="11">
        <v>0</v>
      </c>
      <c r="AM25" s="3">
        <v>0</v>
      </c>
      <c r="AN25" s="11">
        <v>0</v>
      </c>
      <c r="AO25" s="3">
        <v>0</v>
      </c>
      <c r="AP25" s="11">
        <v>0</v>
      </c>
      <c r="AQ25" s="3">
        <v>30</v>
      </c>
      <c r="AR25" s="11">
        <v>23194.13</v>
      </c>
      <c r="AS25" s="3">
        <v>0</v>
      </c>
      <c r="AT25" s="11">
        <v>0</v>
      </c>
      <c r="AU25" s="3">
        <v>0</v>
      </c>
      <c r="AV25" s="11">
        <v>0</v>
      </c>
      <c r="AW25" s="3">
        <v>0</v>
      </c>
      <c r="AX25" s="11">
        <v>0</v>
      </c>
      <c r="AY25" s="3">
        <v>30</v>
      </c>
      <c r="AZ25" s="11">
        <v>23194.13</v>
      </c>
      <c r="BA25" s="3">
        <v>0</v>
      </c>
      <c r="BB25" s="11">
        <v>0</v>
      </c>
      <c r="BC25" s="3">
        <v>0</v>
      </c>
      <c r="BD25" s="11">
        <v>0</v>
      </c>
      <c r="BE25" s="3">
        <v>0</v>
      </c>
      <c r="BF25" s="11">
        <v>0</v>
      </c>
      <c r="BG25" s="11">
        <v>0</v>
      </c>
      <c r="BH25" s="3">
        <v>10</v>
      </c>
      <c r="BI25" s="11">
        <v>7731.38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f t="shared" si="3"/>
        <v>0</v>
      </c>
      <c r="BQ25" s="11">
        <v>54119.64</v>
      </c>
      <c r="BR25" s="11">
        <f t="shared" si="4"/>
        <v>131433.41</v>
      </c>
      <c r="BS25" s="11">
        <f t="shared" si="5"/>
        <v>131433.41</v>
      </c>
      <c r="BT25" s="11">
        <v>0</v>
      </c>
      <c r="BU25" s="27">
        <f t="shared" si="6"/>
        <v>1577200.92</v>
      </c>
      <c r="BV25" s="29">
        <v>77313.77</v>
      </c>
      <c r="BW25" s="11">
        <f t="shared" si="7"/>
        <v>77313.77</v>
      </c>
      <c r="BX25" s="25">
        <v>0</v>
      </c>
      <c r="BY25" s="11">
        <v>0</v>
      </c>
      <c r="BZ25" s="11">
        <f t="shared" si="8"/>
        <v>0</v>
      </c>
      <c r="CA25" s="25"/>
    </row>
    <row r="26" spans="1:79" ht="21" x14ac:dyDescent="0.25">
      <c r="A26" s="16">
        <v>10</v>
      </c>
      <c r="B26" s="14" t="s">
        <v>87</v>
      </c>
      <c r="C26" s="15" t="s">
        <v>66</v>
      </c>
      <c r="D26" s="13" t="s">
        <v>58</v>
      </c>
      <c r="E26" s="14"/>
      <c r="F26" s="13" t="s">
        <v>67</v>
      </c>
      <c r="G26" s="2" t="s">
        <v>68</v>
      </c>
      <c r="H26" s="3">
        <v>4.8099999999999996</v>
      </c>
      <c r="I26" s="11">
        <v>212806.43</v>
      </c>
      <c r="J26" s="11">
        <v>0</v>
      </c>
      <c r="K26" s="11">
        <v>0</v>
      </c>
      <c r="L26" s="11">
        <v>0.1875</v>
      </c>
      <c r="M26" s="11">
        <v>0.25</v>
      </c>
      <c r="N26" s="11">
        <f t="shared" si="0"/>
        <v>0.4375</v>
      </c>
      <c r="O26" s="11">
        <v>0</v>
      </c>
      <c r="P26" s="11">
        <v>0</v>
      </c>
      <c r="Q26" s="11">
        <v>3</v>
      </c>
      <c r="R26" s="11">
        <v>4</v>
      </c>
      <c r="S26" s="11">
        <f t="shared" si="1"/>
        <v>7</v>
      </c>
      <c r="T26" s="11">
        <v>0</v>
      </c>
      <c r="U26" s="11">
        <v>0</v>
      </c>
      <c r="V26" s="11">
        <v>31920.97</v>
      </c>
      <c r="W26" s="11">
        <v>42561.29</v>
      </c>
      <c r="X26" s="11">
        <f t="shared" si="2"/>
        <v>74482.260000000009</v>
      </c>
      <c r="Y26" s="3">
        <v>25</v>
      </c>
      <c r="Z26" s="11">
        <v>18620.560000000001</v>
      </c>
      <c r="AA26" s="3">
        <v>0</v>
      </c>
      <c r="AB26" s="11">
        <v>0</v>
      </c>
      <c r="AC26" s="11">
        <v>0</v>
      </c>
      <c r="AD26" s="3">
        <v>0</v>
      </c>
      <c r="AE26" s="11">
        <v>0</v>
      </c>
      <c r="AF26" s="11">
        <v>0</v>
      </c>
      <c r="AG26" s="3">
        <v>0</v>
      </c>
      <c r="AH26" s="11">
        <v>0</v>
      </c>
      <c r="AI26" s="3">
        <v>0</v>
      </c>
      <c r="AJ26" s="11">
        <v>0</v>
      </c>
      <c r="AK26" s="3">
        <v>0</v>
      </c>
      <c r="AL26" s="11">
        <v>0</v>
      </c>
      <c r="AM26" s="3">
        <v>0</v>
      </c>
      <c r="AN26" s="11">
        <v>0</v>
      </c>
      <c r="AO26" s="3">
        <v>0</v>
      </c>
      <c r="AP26" s="11">
        <v>0</v>
      </c>
      <c r="AQ26" s="3">
        <v>30</v>
      </c>
      <c r="AR26" s="11">
        <v>27930.84</v>
      </c>
      <c r="AS26" s="3">
        <v>0</v>
      </c>
      <c r="AT26" s="11">
        <v>0</v>
      </c>
      <c r="AU26" s="3">
        <v>0</v>
      </c>
      <c r="AV26" s="11">
        <v>0</v>
      </c>
      <c r="AW26" s="3">
        <v>0</v>
      </c>
      <c r="AX26" s="11">
        <v>0</v>
      </c>
      <c r="AY26" s="3">
        <v>30</v>
      </c>
      <c r="AZ26" s="11">
        <v>27930.84</v>
      </c>
      <c r="BA26" s="3">
        <v>0</v>
      </c>
      <c r="BB26" s="11">
        <v>0</v>
      </c>
      <c r="BC26" s="3">
        <v>0</v>
      </c>
      <c r="BD26" s="11">
        <v>0</v>
      </c>
      <c r="BE26" s="3">
        <v>0</v>
      </c>
      <c r="BF26" s="11">
        <v>0</v>
      </c>
      <c r="BG26" s="11">
        <v>0</v>
      </c>
      <c r="BH26" s="3">
        <v>10</v>
      </c>
      <c r="BI26" s="11">
        <v>9310.2800000000007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f t="shared" si="3"/>
        <v>0</v>
      </c>
      <c r="BQ26" s="11">
        <v>65171.960000000006</v>
      </c>
      <c r="BR26" s="11">
        <f t="shared" si="4"/>
        <v>158274.78000000003</v>
      </c>
      <c r="BS26" s="11">
        <f t="shared" si="5"/>
        <v>158274.78000000003</v>
      </c>
      <c r="BT26" s="11">
        <v>0</v>
      </c>
      <c r="BU26" s="27">
        <f t="shared" si="6"/>
        <v>1899297.3600000003</v>
      </c>
      <c r="BV26" s="29">
        <v>93102.81</v>
      </c>
      <c r="BW26" s="11">
        <f t="shared" si="7"/>
        <v>93102.81</v>
      </c>
      <c r="BX26" s="25">
        <v>0</v>
      </c>
      <c r="BY26" s="11">
        <v>0</v>
      </c>
      <c r="BZ26" s="11">
        <f t="shared" si="8"/>
        <v>0</v>
      </c>
      <c r="CA26" s="25"/>
    </row>
    <row r="27" spans="1:79" ht="21" x14ac:dyDescent="0.25">
      <c r="A27" s="16">
        <v>11</v>
      </c>
      <c r="B27" s="14" t="s">
        <v>87</v>
      </c>
      <c r="C27" s="15" t="s">
        <v>88</v>
      </c>
      <c r="D27" s="13" t="s">
        <v>58</v>
      </c>
      <c r="E27" s="14"/>
      <c r="F27" s="13" t="s">
        <v>59</v>
      </c>
      <c r="G27" s="2" t="s">
        <v>89</v>
      </c>
      <c r="H27" s="3">
        <v>4.49</v>
      </c>
      <c r="I27" s="11">
        <v>198648.83</v>
      </c>
      <c r="J27" s="11">
        <v>0</v>
      </c>
      <c r="K27" s="11">
        <v>0</v>
      </c>
      <c r="L27" s="11">
        <v>0.375</v>
      </c>
      <c r="M27" s="11">
        <v>0.25</v>
      </c>
      <c r="N27" s="11">
        <f t="shared" si="0"/>
        <v>0.625</v>
      </c>
      <c r="O27" s="11">
        <v>0</v>
      </c>
      <c r="P27" s="11">
        <v>0</v>
      </c>
      <c r="Q27" s="11">
        <v>6</v>
      </c>
      <c r="R27" s="11">
        <v>4</v>
      </c>
      <c r="S27" s="11">
        <f t="shared" si="1"/>
        <v>10</v>
      </c>
      <c r="T27" s="11">
        <v>0</v>
      </c>
      <c r="U27" s="11">
        <v>0</v>
      </c>
      <c r="V27" s="11">
        <v>59594.649999999994</v>
      </c>
      <c r="W27" s="11">
        <v>39729.769999999997</v>
      </c>
      <c r="X27" s="11">
        <f t="shared" si="2"/>
        <v>99324.419999999984</v>
      </c>
      <c r="Y27" s="3">
        <v>25</v>
      </c>
      <c r="Z27" s="11">
        <v>24831.1</v>
      </c>
      <c r="AA27" s="3">
        <v>0</v>
      </c>
      <c r="AB27" s="11">
        <v>0</v>
      </c>
      <c r="AC27" s="11">
        <v>0</v>
      </c>
      <c r="AD27" s="3">
        <v>40</v>
      </c>
      <c r="AE27" s="11">
        <v>10</v>
      </c>
      <c r="AF27" s="11">
        <v>4424.25</v>
      </c>
      <c r="AG27" s="3">
        <v>0</v>
      </c>
      <c r="AH27" s="11">
        <v>0</v>
      </c>
      <c r="AI27" s="3">
        <v>20</v>
      </c>
      <c r="AJ27" s="11">
        <v>3539.4</v>
      </c>
      <c r="AK27" s="3">
        <v>0</v>
      </c>
      <c r="AL27" s="11">
        <v>0</v>
      </c>
      <c r="AM27" s="3">
        <v>0</v>
      </c>
      <c r="AN27" s="11">
        <v>0</v>
      </c>
      <c r="AO27" s="3">
        <v>0</v>
      </c>
      <c r="AP27" s="11">
        <v>0</v>
      </c>
      <c r="AQ27" s="3">
        <v>0</v>
      </c>
      <c r="AR27" s="11">
        <v>0</v>
      </c>
      <c r="AS27" s="3">
        <v>0</v>
      </c>
      <c r="AT27" s="11">
        <v>0</v>
      </c>
      <c r="AU27" s="3">
        <v>0</v>
      </c>
      <c r="AV27" s="11">
        <v>0</v>
      </c>
      <c r="AW27" s="3">
        <v>0</v>
      </c>
      <c r="AX27" s="11">
        <v>0</v>
      </c>
      <c r="AY27" s="3">
        <v>30</v>
      </c>
      <c r="AZ27" s="11">
        <v>37246.65</v>
      </c>
      <c r="BA27" s="3">
        <v>0</v>
      </c>
      <c r="BB27" s="11">
        <v>0</v>
      </c>
      <c r="BC27" s="3">
        <v>0</v>
      </c>
      <c r="BD27" s="11">
        <v>0</v>
      </c>
      <c r="BE27" s="3">
        <v>0</v>
      </c>
      <c r="BF27" s="11">
        <v>0</v>
      </c>
      <c r="BG27" s="11">
        <v>0</v>
      </c>
      <c r="BH27" s="3">
        <v>10</v>
      </c>
      <c r="BI27" s="11">
        <v>12415.55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f t="shared" si="3"/>
        <v>0</v>
      </c>
      <c r="BQ27" s="11">
        <v>57625.85</v>
      </c>
      <c r="BR27" s="11">
        <f t="shared" si="4"/>
        <v>181781.37</v>
      </c>
      <c r="BS27" s="11">
        <f t="shared" si="5"/>
        <v>181781.37</v>
      </c>
      <c r="BT27" s="11">
        <v>0</v>
      </c>
      <c r="BU27" s="27">
        <f t="shared" si="6"/>
        <v>2181376.44</v>
      </c>
      <c r="BV27" s="29">
        <v>124155.52</v>
      </c>
      <c r="BW27" s="11">
        <f t="shared" si="7"/>
        <v>124155.52</v>
      </c>
      <c r="BX27" s="25">
        <v>0</v>
      </c>
      <c r="BY27" s="11">
        <v>0</v>
      </c>
      <c r="BZ27" s="11">
        <f t="shared" si="8"/>
        <v>0</v>
      </c>
      <c r="CA27" s="25"/>
    </row>
    <row r="28" spans="1:79" ht="21" x14ac:dyDescent="0.25">
      <c r="A28" s="16">
        <v>12</v>
      </c>
      <c r="B28" s="14" t="s">
        <v>90</v>
      </c>
      <c r="C28" s="15" t="s">
        <v>57</v>
      </c>
      <c r="D28" s="13" t="s">
        <v>58</v>
      </c>
      <c r="E28" s="14"/>
      <c r="F28" s="13" t="s">
        <v>67</v>
      </c>
      <c r="G28" s="2" t="s">
        <v>91</v>
      </c>
      <c r="H28" s="3">
        <v>4.66</v>
      </c>
      <c r="I28" s="11">
        <v>206170.05</v>
      </c>
      <c r="J28" s="11">
        <v>0</v>
      </c>
      <c r="K28" s="11">
        <v>0.25</v>
      </c>
      <c r="L28" s="11">
        <v>0.75</v>
      </c>
      <c r="M28" s="11">
        <v>0.375</v>
      </c>
      <c r="N28" s="11">
        <f t="shared" si="0"/>
        <v>1.375</v>
      </c>
      <c r="O28" s="11">
        <v>0</v>
      </c>
      <c r="P28" s="11">
        <v>4</v>
      </c>
      <c r="Q28" s="11">
        <v>12</v>
      </c>
      <c r="R28" s="11">
        <v>6</v>
      </c>
      <c r="S28" s="11">
        <f t="shared" si="1"/>
        <v>22</v>
      </c>
      <c r="T28" s="11">
        <v>0</v>
      </c>
      <c r="U28" s="11">
        <v>41234.01</v>
      </c>
      <c r="V28" s="11">
        <v>123702.04000000001</v>
      </c>
      <c r="W28" s="11">
        <v>61851.01</v>
      </c>
      <c r="X28" s="11">
        <f t="shared" si="2"/>
        <v>226787.06000000003</v>
      </c>
      <c r="Y28" s="3">
        <v>25</v>
      </c>
      <c r="Z28" s="11">
        <v>56696.76</v>
      </c>
      <c r="AA28" s="3">
        <v>20</v>
      </c>
      <c r="AB28" s="11">
        <v>22</v>
      </c>
      <c r="AC28" s="11">
        <v>4866.68</v>
      </c>
      <c r="AD28" s="3">
        <v>0</v>
      </c>
      <c r="AE28" s="11">
        <v>0</v>
      </c>
      <c r="AF28" s="11">
        <v>0</v>
      </c>
      <c r="AG28" s="3">
        <v>60</v>
      </c>
      <c r="AH28" s="11">
        <v>10618.2</v>
      </c>
      <c r="AI28" s="3">
        <v>0</v>
      </c>
      <c r="AJ28" s="11">
        <v>0</v>
      </c>
      <c r="AK28" s="3">
        <v>0</v>
      </c>
      <c r="AL28" s="11">
        <v>0</v>
      </c>
      <c r="AM28" s="3">
        <v>0</v>
      </c>
      <c r="AN28" s="11">
        <v>0</v>
      </c>
      <c r="AO28" s="3">
        <v>0</v>
      </c>
      <c r="AP28" s="11">
        <v>0</v>
      </c>
      <c r="AQ28" s="3">
        <v>30</v>
      </c>
      <c r="AR28" s="11">
        <v>85045.14</v>
      </c>
      <c r="AS28" s="3">
        <v>0</v>
      </c>
      <c r="AT28" s="11">
        <v>0</v>
      </c>
      <c r="AU28" s="3">
        <v>0</v>
      </c>
      <c r="AV28" s="11">
        <v>0</v>
      </c>
      <c r="AW28" s="3">
        <v>0</v>
      </c>
      <c r="AX28" s="11">
        <v>0</v>
      </c>
      <c r="AY28" s="3">
        <v>30</v>
      </c>
      <c r="AZ28" s="11">
        <v>85045.14</v>
      </c>
      <c r="BA28" s="3">
        <v>0</v>
      </c>
      <c r="BB28" s="11">
        <v>0</v>
      </c>
      <c r="BC28" s="3">
        <v>0</v>
      </c>
      <c r="BD28" s="11">
        <v>0</v>
      </c>
      <c r="BE28" s="3">
        <v>0</v>
      </c>
      <c r="BF28" s="11">
        <v>0</v>
      </c>
      <c r="BG28" s="11">
        <v>0</v>
      </c>
      <c r="BH28" s="3">
        <v>10</v>
      </c>
      <c r="BI28" s="11">
        <v>28348.38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f t="shared" si="3"/>
        <v>0</v>
      </c>
      <c r="BQ28" s="11">
        <v>213923.53999999992</v>
      </c>
      <c r="BR28" s="11">
        <f t="shared" si="4"/>
        <v>497407.35999999993</v>
      </c>
      <c r="BS28" s="11">
        <f t="shared" si="5"/>
        <v>497407.35999999993</v>
      </c>
      <c r="BT28" s="11">
        <v>0</v>
      </c>
      <c r="BU28" s="27">
        <f t="shared" si="6"/>
        <v>5968888.3199999994</v>
      </c>
      <c r="BV28" s="29">
        <v>206170.05</v>
      </c>
      <c r="BW28" s="11">
        <f t="shared" si="7"/>
        <v>206170.05</v>
      </c>
      <c r="BX28" s="25">
        <v>0</v>
      </c>
      <c r="BY28" s="11">
        <v>0</v>
      </c>
      <c r="BZ28" s="11">
        <f t="shared" si="8"/>
        <v>0</v>
      </c>
      <c r="CA28" s="25"/>
    </row>
    <row r="29" spans="1:79" ht="21" x14ac:dyDescent="0.25">
      <c r="A29" s="16">
        <v>13</v>
      </c>
      <c r="B29" s="14" t="s">
        <v>92</v>
      </c>
      <c r="C29" s="15" t="s">
        <v>77</v>
      </c>
      <c r="D29" s="13" t="s">
        <v>58</v>
      </c>
      <c r="E29" s="14"/>
      <c r="F29" s="13" t="s">
        <v>71</v>
      </c>
      <c r="G29" s="2" t="s">
        <v>93</v>
      </c>
      <c r="H29" s="3">
        <v>5.24</v>
      </c>
      <c r="I29" s="11">
        <v>231830.7</v>
      </c>
      <c r="J29" s="11">
        <v>0</v>
      </c>
      <c r="K29" s="11">
        <v>0</v>
      </c>
      <c r="L29" s="11">
        <v>0.5</v>
      </c>
      <c r="M29" s="11">
        <v>0</v>
      </c>
      <c r="N29" s="11">
        <f t="shared" si="0"/>
        <v>0.5</v>
      </c>
      <c r="O29" s="11">
        <v>0</v>
      </c>
      <c r="P29" s="11">
        <v>0</v>
      </c>
      <c r="Q29" s="11">
        <v>8</v>
      </c>
      <c r="R29" s="11">
        <v>0</v>
      </c>
      <c r="S29" s="11">
        <f t="shared" si="1"/>
        <v>8</v>
      </c>
      <c r="T29" s="11">
        <v>0</v>
      </c>
      <c r="U29" s="11">
        <v>0</v>
      </c>
      <c r="V29" s="11">
        <v>92732.28</v>
      </c>
      <c r="W29" s="11">
        <v>0</v>
      </c>
      <c r="X29" s="11">
        <f t="shared" si="2"/>
        <v>92732.28</v>
      </c>
      <c r="Y29" s="3">
        <v>25</v>
      </c>
      <c r="Z29" s="11">
        <v>23183.07</v>
      </c>
      <c r="AA29" s="3">
        <v>0</v>
      </c>
      <c r="AB29" s="11">
        <v>0</v>
      </c>
      <c r="AC29" s="11">
        <v>0</v>
      </c>
      <c r="AD29" s="3">
        <v>40</v>
      </c>
      <c r="AE29" s="11">
        <v>8</v>
      </c>
      <c r="AF29" s="11">
        <v>3539.4</v>
      </c>
      <c r="AG29" s="3">
        <v>0</v>
      </c>
      <c r="AH29" s="11">
        <v>0</v>
      </c>
      <c r="AI29" s="3">
        <v>0</v>
      </c>
      <c r="AJ29" s="11">
        <v>0</v>
      </c>
      <c r="AK29" s="3">
        <v>0</v>
      </c>
      <c r="AL29" s="11">
        <v>0</v>
      </c>
      <c r="AM29" s="3">
        <v>40</v>
      </c>
      <c r="AN29" s="11">
        <v>46366.14</v>
      </c>
      <c r="AO29" s="3">
        <v>0</v>
      </c>
      <c r="AP29" s="11">
        <v>0</v>
      </c>
      <c r="AQ29" s="3">
        <v>0</v>
      </c>
      <c r="AR29" s="11">
        <v>0</v>
      </c>
      <c r="AS29" s="3">
        <v>0</v>
      </c>
      <c r="AT29" s="11">
        <v>0</v>
      </c>
      <c r="AU29" s="3">
        <v>0</v>
      </c>
      <c r="AV29" s="11">
        <v>0</v>
      </c>
      <c r="AW29" s="3">
        <v>0</v>
      </c>
      <c r="AX29" s="11">
        <v>0</v>
      </c>
      <c r="AY29" s="3">
        <v>30</v>
      </c>
      <c r="AZ29" s="11">
        <v>34774.61</v>
      </c>
      <c r="BA29" s="3">
        <v>0</v>
      </c>
      <c r="BB29" s="11">
        <v>0</v>
      </c>
      <c r="BC29" s="3">
        <v>0</v>
      </c>
      <c r="BD29" s="11">
        <v>0</v>
      </c>
      <c r="BE29" s="3">
        <v>0</v>
      </c>
      <c r="BF29" s="11">
        <v>0</v>
      </c>
      <c r="BG29" s="11">
        <v>0</v>
      </c>
      <c r="BH29" s="3">
        <v>10</v>
      </c>
      <c r="BI29" s="11">
        <v>11591.54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f t="shared" si="3"/>
        <v>0</v>
      </c>
      <c r="BQ29" s="11">
        <v>96271.69</v>
      </c>
      <c r="BR29" s="11">
        <f t="shared" si="4"/>
        <v>212187.04</v>
      </c>
      <c r="BS29" s="11">
        <f t="shared" si="5"/>
        <v>212187.04</v>
      </c>
      <c r="BT29" s="11">
        <v>0</v>
      </c>
      <c r="BU29" s="27">
        <f t="shared" si="6"/>
        <v>2546244.48</v>
      </c>
      <c r="BV29" s="29">
        <v>115915.35</v>
      </c>
      <c r="BW29" s="11">
        <f t="shared" si="7"/>
        <v>115915.35</v>
      </c>
      <c r="BX29" s="25">
        <v>0</v>
      </c>
      <c r="BY29" s="11">
        <v>0</v>
      </c>
      <c r="BZ29" s="11">
        <f t="shared" si="8"/>
        <v>0</v>
      </c>
      <c r="CA29" s="25"/>
    </row>
    <row r="30" spans="1:79" ht="21" x14ac:dyDescent="0.25">
      <c r="A30" s="16">
        <v>14</v>
      </c>
      <c r="B30" s="14" t="s">
        <v>94</v>
      </c>
      <c r="C30" s="15" t="s">
        <v>95</v>
      </c>
      <c r="D30" s="13" t="s">
        <v>58</v>
      </c>
      <c r="E30" s="14"/>
      <c r="F30" s="13" t="s">
        <v>59</v>
      </c>
      <c r="G30" s="2" t="s">
        <v>86</v>
      </c>
      <c r="H30" s="3">
        <v>4.2699999999999996</v>
      </c>
      <c r="I30" s="11">
        <v>188915.48</v>
      </c>
      <c r="J30" s="11">
        <v>0</v>
      </c>
      <c r="K30" s="11">
        <v>0</v>
      </c>
      <c r="L30" s="11">
        <v>0.125</v>
      </c>
      <c r="M30" s="11">
        <v>0</v>
      </c>
      <c r="N30" s="11">
        <f t="shared" si="0"/>
        <v>0.125</v>
      </c>
      <c r="O30" s="11">
        <v>0</v>
      </c>
      <c r="P30" s="11">
        <v>0</v>
      </c>
      <c r="Q30" s="11">
        <v>2</v>
      </c>
      <c r="R30" s="11">
        <v>0</v>
      </c>
      <c r="S30" s="11">
        <f t="shared" si="1"/>
        <v>2</v>
      </c>
      <c r="T30" s="11">
        <v>0</v>
      </c>
      <c r="U30" s="11">
        <v>0</v>
      </c>
      <c r="V30" s="11">
        <v>18891.559999999998</v>
      </c>
      <c r="W30" s="11">
        <v>0</v>
      </c>
      <c r="X30" s="11">
        <f t="shared" si="2"/>
        <v>18891.559999999998</v>
      </c>
      <c r="Y30" s="3">
        <v>25</v>
      </c>
      <c r="Z30" s="11">
        <v>4722.88</v>
      </c>
      <c r="AA30" s="3">
        <v>0</v>
      </c>
      <c r="AB30" s="11">
        <v>0</v>
      </c>
      <c r="AC30" s="11">
        <v>0</v>
      </c>
      <c r="AD30" s="3">
        <v>0</v>
      </c>
      <c r="AE30" s="11">
        <v>0</v>
      </c>
      <c r="AF30" s="11">
        <v>0</v>
      </c>
      <c r="AG30" s="3">
        <v>0</v>
      </c>
      <c r="AH30" s="11">
        <v>0</v>
      </c>
      <c r="AI30" s="3">
        <v>0</v>
      </c>
      <c r="AJ30" s="11">
        <v>0</v>
      </c>
      <c r="AK30" s="3">
        <v>0</v>
      </c>
      <c r="AL30" s="11">
        <v>0</v>
      </c>
      <c r="AM30" s="3">
        <v>0</v>
      </c>
      <c r="AN30" s="11">
        <v>0</v>
      </c>
      <c r="AO30" s="3">
        <v>0</v>
      </c>
      <c r="AP30" s="11">
        <v>0</v>
      </c>
      <c r="AQ30" s="3">
        <v>0</v>
      </c>
      <c r="AR30" s="11">
        <v>0</v>
      </c>
      <c r="AS30" s="3">
        <v>0</v>
      </c>
      <c r="AT30" s="11">
        <v>0</v>
      </c>
      <c r="AU30" s="3">
        <v>0</v>
      </c>
      <c r="AV30" s="11">
        <v>0</v>
      </c>
      <c r="AW30" s="3">
        <v>0</v>
      </c>
      <c r="AX30" s="11">
        <v>0</v>
      </c>
      <c r="AY30" s="3">
        <v>30</v>
      </c>
      <c r="AZ30" s="11">
        <v>7084.33</v>
      </c>
      <c r="BA30" s="3">
        <v>0</v>
      </c>
      <c r="BB30" s="11">
        <v>0</v>
      </c>
      <c r="BC30" s="3">
        <v>0</v>
      </c>
      <c r="BD30" s="11">
        <v>0</v>
      </c>
      <c r="BE30" s="3">
        <v>0</v>
      </c>
      <c r="BF30" s="11">
        <v>0</v>
      </c>
      <c r="BG30" s="11">
        <v>0</v>
      </c>
      <c r="BH30" s="3">
        <v>10</v>
      </c>
      <c r="BI30" s="11">
        <v>2361.44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f t="shared" si="3"/>
        <v>0</v>
      </c>
      <c r="BQ30" s="11">
        <v>9445.77</v>
      </c>
      <c r="BR30" s="11">
        <f t="shared" si="4"/>
        <v>33060.21</v>
      </c>
      <c r="BS30" s="11">
        <f t="shared" si="5"/>
        <v>33060.21</v>
      </c>
      <c r="BT30" s="11">
        <v>0</v>
      </c>
      <c r="BU30" s="27">
        <f t="shared" si="6"/>
        <v>396722.52</v>
      </c>
      <c r="BV30" s="29">
        <v>23614.44</v>
      </c>
      <c r="BW30" s="11">
        <f t="shared" si="7"/>
        <v>23614.44</v>
      </c>
      <c r="BX30" s="25">
        <v>0</v>
      </c>
      <c r="BY30" s="11">
        <v>0</v>
      </c>
      <c r="BZ30" s="11">
        <f t="shared" si="8"/>
        <v>0</v>
      </c>
      <c r="CA30" s="25"/>
    </row>
    <row r="31" spans="1:79" ht="21" x14ac:dyDescent="0.25">
      <c r="A31" s="16">
        <v>15</v>
      </c>
      <c r="B31" s="14" t="s">
        <v>96</v>
      </c>
      <c r="C31" s="15" t="s">
        <v>62</v>
      </c>
      <c r="D31" s="13" t="s">
        <v>58</v>
      </c>
      <c r="E31" s="14"/>
      <c r="F31" s="13" t="s">
        <v>67</v>
      </c>
      <c r="G31" s="2" t="s">
        <v>97</v>
      </c>
      <c r="H31" s="3">
        <v>4.99</v>
      </c>
      <c r="I31" s="11">
        <v>220770.08</v>
      </c>
      <c r="J31" s="11">
        <v>0</v>
      </c>
      <c r="K31" s="11">
        <v>1.125</v>
      </c>
      <c r="L31" s="11">
        <v>0</v>
      </c>
      <c r="M31" s="11">
        <v>0</v>
      </c>
      <c r="N31" s="11">
        <f t="shared" si="0"/>
        <v>1.125</v>
      </c>
      <c r="O31" s="11">
        <v>0</v>
      </c>
      <c r="P31" s="11">
        <v>18</v>
      </c>
      <c r="Q31" s="11">
        <v>0</v>
      </c>
      <c r="R31" s="11">
        <v>0</v>
      </c>
      <c r="S31" s="11">
        <f t="shared" si="1"/>
        <v>18</v>
      </c>
      <c r="T31" s="11">
        <v>0</v>
      </c>
      <c r="U31" s="11">
        <v>198693.08</v>
      </c>
      <c r="V31" s="11">
        <v>0</v>
      </c>
      <c r="W31" s="11">
        <v>0</v>
      </c>
      <c r="X31" s="11">
        <f t="shared" si="2"/>
        <v>198693.08</v>
      </c>
      <c r="Y31" s="3">
        <v>25</v>
      </c>
      <c r="Z31" s="11">
        <v>49673.26</v>
      </c>
      <c r="AA31" s="3">
        <v>0</v>
      </c>
      <c r="AB31" s="11">
        <v>0</v>
      </c>
      <c r="AC31" s="11">
        <v>0</v>
      </c>
      <c r="AD31" s="3">
        <v>40</v>
      </c>
      <c r="AE31" s="11">
        <v>9</v>
      </c>
      <c r="AF31" s="11">
        <v>3981.83</v>
      </c>
      <c r="AG31" s="3">
        <v>25</v>
      </c>
      <c r="AH31" s="11">
        <v>4424.25</v>
      </c>
      <c r="AI31" s="3">
        <v>0</v>
      </c>
      <c r="AJ31" s="11">
        <v>0</v>
      </c>
      <c r="AK31" s="3">
        <v>0</v>
      </c>
      <c r="AL31" s="11">
        <v>0</v>
      </c>
      <c r="AM31" s="3">
        <v>0</v>
      </c>
      <c r="AN31" s="11">
        <v>0</v>
      </c>
      <c r="AO31" s="3">
        <v>0</v>
      </c>
      <c r="AP31" s="11">
        <v>0</v>
      </c>
      <c r="AQ31" s="3">
        <v>30</v>
      </c>
      <c r="AR31" s="11">
        <v>74509.899999999994</v>
      </c>
      <c r="AS31" s="3">
        <v>0</v>
      </c>
      <c r="AT31" s="11">
        <v>0</v>
      </c>
      <c r="AU31" s="3">
        <v>0</v>
      </c>
      <c r="AV31" s="11">
        <v>0</v>
      </c>
      <c r="AW31" s="3">
        <v>0</v>
      </c>
      <c r="AX31" s="11">
        <v>0</v>
      </c>
      <c r="AY31" s="3">
        <v>30</v>
      </c>
      <c r="AZ31" s="11">
        <v>74509.899999999994</v>
      </c>
      <c r="BA31" s="3">
        <v>0</v>
      </c>
      <c r="BB31" s="11">
        <v>0</v>
      </c>
      <c r="BC31" s="3">
        <v>0</v>
      </c>
      <c r="BD31" s="11">
        <v>0</v>
      </c>
      <c r="BE31" s="3">
        <v>0</v>
      </c>
      <c r="BF31" s="11">
        <v>0</v>
      </c>
      <c r="BG31" s="11">
        <v>0</v>
      </c>
      <c r="BH31" s="3">
        <v>10</v>
      </c>
      <c r="BI31" s="11">
        <v>24836.63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f t="shared" si="3"/>
        <v>0</v>
      </c>
      <c r="BQ31" s="11">
        <v>182262.50999999998</v>
      </c>
      <c r="BR31" s="11">
        <f t="shared" si="4"/>
        <v>430628.85</v>
      </c>
      <c r="BS31" s="11">
        <f t="shared" si="5"/>
        <v>430628.85</v>
      </c>
      <c r="BT31" s="11">
        <v>0</v>
      </c>
      <c r="BU31" s="27">
        <f t="shared" si="6"/>
        <v>5167546.1999999993</v>
      </c>
      <c r="BV31" s="29">
        <v>248366.34</v>
      </c>
      <c r="BW31" s="11">
        <f t="shared" si="7"/>
        <v>248366.34</v>
      </c>
      <c r="BX31" s="25">
        <v>0</v>
      </c>
      <c r="BY31" s="11">
        <v>0</v>
      </c>
      <c r="BZ31" s="11">
        <f t="shared" si="8"/>
        <v>0</v>
      </c>
      <c r="CA31" s="25"/>
    </row>
    <row r="32" spans="1:79" ht="21" x14ac:dyDescent="0.25">
      <c r="A32" s="16">
        <v>16</v>
      </c>
      <c r="B32" s="14" t="s">
        <v>98</v>
      </c>
      <c r="C32" s="15" t="s">
        <v>62</v>
      </c>
      <c r="D32" s="13" t="s">
        <v>58</v>
      </c>
      <c r="E32" s="14"/>
      <c r="F32" s="13" t="s">
        <v>63</v>
      </c>
      <c r="G32" s="2" t="s">
        <v>99</v>
      </c>
      <c r="H32" s="3">
        <v>5.03</v>
      </c>
      <c r="I32" s="11">
        <v>222539.78</v>
      </c>
      <c r="J32" s="11">
        <v>0</v>
      </c>
      <c r="K32" s="11">
        <v>1.0625</v>
      </c>
      <c r="L32" s="11">
        <v>0</v>
      </c>
      <c r="M32" s="11">
        <v>0</v>
      </c>
      <c r="N32" s="11">
        <f t="shared" si="0"/>
        <v>1.0625</v>
      </c>
      <c r="O32" s="11">
        <v>0</v>
      </c>
      <c r="P32" s="11">
        <v>17</v>
      </c>
      <c r="Q32" s="11">
        <v>0</v>
      </c>
      <c r="R32" s="11">
        <v>0</v>
      </c>
      <c r="S32" s="11">
        <f t="shared" si="1"/>
        <v>17</v>
      </c>
      <c r="T32" s="11">
        <v>0</v>
      </c>
      <c r="U32" s="11">
        <v>189158.82</v>
      </c>
      <c r="V32" s="11">
        <v>0</v>
      </c>
      <c r="W32" s="11">
        <v>0</v>
      </c>
      <c r="X32" s="11">
        <f t="shared" si="2"/>
        <v>189158.82</v>
      </c>
      <c r="Y32" s="3">
        <v>25</v>
      </c>
      <c r="Z32" s="11">
        <v>47289.7</v>
      </c>
      <c r="AA32" s="3">
        <v>0</v>
      </c>
      <c r="AB32" s="11">
        <v>0</v>
      </c>
      <c r="AC32" s="11">
        <v>0</v>
      </c>
      <c r="AD32" s="3">
        <v>40</v>
      </c>
      <c r="AE32" s="11">
        <v>10</v>
      </c>
      <c r="AF32" s="11">
        <v>4424.25</v>
      </c>
      <c r="AG32" s="3">
        <v>25</v>
      </c>
      <c r="AH32" s="11">
        <v>4424.25</v>
      </c>
      <c r="AI32" s="3">
        <v>20</v>
      </c>
      <c r="AJ32" s="11">
        <v>3539.4</v>
      </c>
      <c r="AK32" s="3">
        <v>0</v>
      </c>
      <c r="AL32" s="11">
        <v>0</v>
      </c>
      <c r="AM32" s="3">
        <v>0</v>
      </c>
      <c r="AN32" s="11">
        <v>0</v>
      </c>
      <c r="AO32" s="3">
        <v>35</v>
      </c>
      <c r="AP32" s="11">
        <v>82756.98</v>
      </c>
      <c r="AQ32" s="3">
        <v>0</v>
      </c>
      <c r="AR32" s="11">
        <v>0</v>
      </c>
      <c r="AS32" s="3">
        <v>0</v>
      </c>
      <c r="AT32" s="11">
        <v>0</v>
      </c>
      <c r="AU32" s="3">
        <v>0</v>
      </c>
      <c r="AV32" s="11">
        <v>0</v>
      </c>
      <c r="AW32" s="3">
        <v>10</v>
      </c>
      <c r="AX32" s="11">
        <v>43250</v>
      </c>
      <c r="AY32" s="3">
        <v>30</v>
      </c>
      <c r="AZ32" s="11">
        <v>70934.55</v>
      </c>
      <c r="BA32" s="3">
        <v>0</v>
      </c>
      <c r="BB32" s="11">
        <v>0</v>
      </c>
      <c r="BC32" s="3">
        <v>0</v>
      </c>
      <c r="BD32" s="11">
        <v>0</v>
      </c>
      <c r="BE32" s="3">
        <v>0</v>
      </c>
      <c r="BF32" s="11">
        <v>0</v>
      </c>
      <c r="BG32" s="11">
        <v>0</v>
      </c>
      <c r="BH32" s="3">
        <v>10</v>
      </c>
      <c r="BI32" s="11">
        <v>23644.85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f t="shared" si="3"/>
        <v>0</v>
      </c>
      <c r="BQ32" s="11">
        <v>232974.28</v>
      </c>
      <c r="BR32" s="11">
        <f t="shared" si="4"/>
        <v>469422.80000000005</v>
      </c>
      <c r="BS32" s="11">
        <f t="shared" si="5"/>
        <v>469422.80000000005</v>
      </c>
      <c r="BT32" s="11">
        <v>0</v>
      </c>
      <c r="BU32" s="27">
        <f t="shared" si="6"/>
        <v>5633073.6000000006</v>
      </c>
      <c r="BV32" s="29">
        <v>236448.52</v>
      </c>
      <c r="BW32" s="11">
        <f t="shared" si="7"/>
        <v>236448.52</v>
      </c>
      <c r="BX32" s="25">
        <v>0</v>
      </c>
      <c r="BY32" s="11">
        <v>0</v>
      </c>
      <c r="BZ32" s="11">
        <f t="shared" si="8"/>
        <v>0</v>
      </c>
      <c r="CA32" s="25"/>
    </row>
    <row r="33" spans="1:79" ht="21" x14ac:dyDescent="0.25">
      <c r="A33" s="16">
        <v>17</v>
      </c>
      <c r="B33" s="14" t="s">
        <v>100</v>
      </c>
      <c r="C33" s="15" t="s">
        <v>101</v>
      </c>
      <c r="D33" s="13" t="s">
        <v>58</v>
      </c>
      <c r="E33" s="14"/>
      <c r="F33" s="13" t="s">
        <v>67</v>
      </c>
      <c r="G33" s="2" t="s">
        <v>97</v>
      </c>
      <c r="H33" s="3">
        <v>4.99</v>
      </c>
      <c r="I33" s="11">
        <v>220770.08</v>
      </c>
      <c r="J33" s="11">
        <v>0</v>
      </c>
      <c r="K33" s="11">
        <v>0</v>
      </c>
      <c r="L33" s="11">
        <v>0.625</v>
      </c>
      <c r="M33" s="11">
        <v>0.3125</v>
      </c>
      <c r="N33" s="11">
        <f t="shared" si="0"/>
        <v>0.9375</v>
      </c>
      <c r="O33" s="11">
        <v>0</v>
      </c>
      <c r="P33" s="11">
        <v>0</v>
      </c>
      <c r="Q33" s="11">
        <v>10</v>
      </c>
      <c r="R33" s="11">
        <v>5</v>
      </c>
      <c r="S33" s="11">
        <f t="shared" si="1"/>
        <v>15</v>
      </c>
      <c r="T33" s="11">
        <v>0</v>
      </c>
      <c r="U33" s="11">
        <v>0</v>
      </c>
      <c r="V33" s="11">
        <v>110385.04</v>
      </c>
      <c r="W33" s="11">
        <v>55192.52</v>
      </c>
      <c r="X33" s="11">
        <f t="shared" si="2"/>
        <v>165577.56</v>
      </c>
      <c r="Y33" s="3">
        <v>25</v>
      </c>
      <c r="Z33" s="11">
        <v>41394.39</v>
      </c>
      <c r="AA33" s="3">
        <v>0</v>
      </c>
      <c r="AB33" s="11">
        <v>0</v>
      </c>
      <c r="AC33" s="11">
        <v>0</v>
      </c>
      <c r="AD33" s="3">
        <v>40</v>
      </c>
      <c r="AE33" s="11">
        <v>15</v>
      </c>
      <c r="AF33" s="11">
        <v>6636.38</v>
      </c>
      <c r="AG33" s="3">
        <v>60</v>
      </c>
      <c r="AH33" s="11">
        <v>10618.2</v>
      </c>
      <c r="AI33" s="3">
        <v>20</v>
      </c>
      <c r="AJ33" s="11">
        <v>3539.4</v>
      </c>
      <c r="AK33" s="3">
        <v>0</v>
      </c>
      <c r="AL33" s="11">
        <v>0</v>
      </c>
      <c r="AM33" s="3">
        <v>0</v>
      </c>
      <c r="AN33" s="11">
        <v>0</v>
      </c>
      <c r="AO33" s="3">
        <v>0</v>
      </c>
      <c r="AP33" s="11">
        <v>0</v>
      </c>
      <c r="AQ33" s="3">
        <v>30</v>
      </c>
      <c r="AR33" s="11">
        <v>62091.58</v>
      </c>
      <c r="AS33" s="3">
        <v>0</v>
      </c>
      <c r="AT33" s="11">
        <v>0</v>
      </c>
      <c r="AU33" s="3">
        <v>0</v>
      </c>
      <c r="AV33" s="11">
        <v>0</v>
      </c>
      <c r="AW33" s="3">
        <v>10</v>
      </c>
      <c r="AX33" s="11">
        <v>43250</v>
      </c>
      <c r="AY33" s="3">
        <v>30</v>
      </c>
      <c r="AZ33" s="11">
        <v>62091.58</v>
      </c>
      <c r="BA33" s="3">
        <v>0</v>
      </c>
      <c r="BB33" s="11">
        <v>0</v>
      </c>
      <c r="BC33" s="3">
        <v>0</v>
      </c>
      <c r="BD33" s="11">
        <v>0</v>
      </c>
      <c r="BE33" s="3">
        <v>0</v>
      </c>
      <c r="BF33" s="11">
        <v>0</v>
      </c>
      <c r="BG33" s="11">
        <v>0</v>
      </c>
      <c r="BH33" s="3">
        <v>10</v>
      </c>
      <c r="BI33" s="11">
        <v>20697.2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f t="shared" si="3"/>
        <v>0</v>
      </c>
      <c r="BQ33" s="11">
        <v>208924.34</v>
      </c>
      <c r="BR33" s="11">
        <f t="shared" si="4"/>
        <v>415896.29000000004</v>
      </c>
      <c r="BS33" s="11">
        <f t="shared" si="5"/>
        <v>415896.29000000004</v>
      </c>
      <c r="BT33" s="11">
        <v>0</v>
      </c>
      <c r="BU33" s="27">
        <f t="shared" si="6"/>
        <v>4990755.4800000004</v>
      </c>
      <c r="BV33" s="29">
        <v>206971.95</v>
      </c>
      <c r="BW33" s="11">
        <f t="shared" si="7"/>
        <v>206971.95</v>
      </c>
      <c r="BX33" s="25">
        <v>0</v>
      </c>
      <c r="BY33" s="11">
        <v>0</v>
      </c>
      <c r="BZ33" s="11">
        <f t="shared" si="8"/>
        <v>0</v>
      </c>
      <c r="CA33" s="25"/>
    </row>
    <row r="34" spans="1:79" ht="21" x14ac:dyDescent="0.25">
      <c r="A34" s="16">
        <v>18</v>
      </c>
      <c r="B34" s="14" t="s">
        <v>100</v>
      </c>
      <c r="C34" s="15" t="s">
        <v>102</v>
      </c>
      <c r="D34" s="13" t="s">
        <v>58</v>
      </c>
      <c r="E34" s="14"/>
      <c r="F34" s="13" t="s">
        <v>59</v>
      </c>
      <c r="G34" s="2" t="s">
        <v>103</v>
      </c>
      <c r="H34" s="3">
        <v>4.59</v>
      </c>
      <c r="I34" s="11">
        <v>203073.08</v>
      </c>
      <c r="J34" s="11">
        <v>0</v>
      </c>
      <c r="K34" s="11">
        <v>0</v>
      </c>
      <c r="L34" s="11">
        <v>6.25E-2</v>
      </c>
      <c r="M34" s="11">
        <v>0</v>
      </c>
      <c r="N34" s="11">
        <f t="shared" si="0"/>
        <v>6.25E-2</v>
      </c>
      <c r="O34" s="11">
        <v>0</v>
      </c>
      <c r="P34" s="11">
        <v>0</v>
      </c>
      <c r="Q34" s="11">
        <v>1</v>
      </c>
      <c r="R34" s="11">
        <v>0</v>
      </c>
      <c r="S34" s="11">
        <f t="shared" si="1"/>
        <v>1</v>
      </c>
      <c r="T34" s="11">
        <v>0</v>
      </c>
      <c r="U34" s="11">
        <v>0</v>
      </c>
      <c r="V34" s="11">
        <v>10153.65</v>
      </c>
      <c r="W34" s="11">
        <v>0</v>
      </c>
      <c r="X34" s="11">
        <f t="shared" si="2"/>
        <v>10153.65</v>
      </c>
      <c r="Y34" s="3">
        <v>25</v>
      </c>
      <c r="Z34" s="11">
        <v>2538.42</v>
      </c>
      <c r="AA34" s="3">
        <v>0</v>
      </c>
      <c r="AB34" s="11">
        <v>0</v>
      </c>
      <c r="AC34" s="11">
        <v>0</v>
      </c>
      <c r="AD34" s="3">
        <v>0</v>
      </c>
      <c r="AE34" s="11">
        <v>0</v>
      </c>
      <c r="AF34" s="11">
        <v>0</v>
      </c>
      <c r="AG34" s="3">
        <v>0</v>
      </c>
      <c r="AH34" s="11">
        <v>0</v>
      </c>
      <c r="AI34" s="3">
        <v>0</v>
      </c>
      <c r="AJ34" s="11">
        <v>0</v>
      </c>
      <c r="AK34" s="3">
        <v>0</v>
      </c>
      <c r="AL34" s="11">
        <v>0</v>
      </c>
      <c r="AM34" s="3">
        <v>0</v>
      </c>
      <c r="AN34" s="11">
        <v>0</v>
      </c>
      <c r="AO34" s="3">
        <v>0</v>
      </c>
      <c r="AP34" s="11">
        <v>0</v>
      </c>
      <c r="AQ34" s="3">
        <v>0</v>
      </c>
      <c r="AR34" s="11">
        <v>0</v>
      </c>
      <c r="AS34" s="3">
        <v>0</v>
      </c>
      <c r="AT34" s="11">
        <v>0</v>
      </c>
      <c r="AU34" s="3">
        <v>0</v>
      </c>
      <c r="AV34" s="11">
        <v>0</v>
      </c>
      <c r="AW34" s="3">
        <v>0</v>
      </c>
      <c r="AX34" s="11">
        <v>0</v>
      </c>
      <c r="AY34" s="3">
        <v>30</v>
      </c>
      <c r="AZ34" s="11">
        <v>3807.62</v>
      </c>
      <c r="BA34" s="3">
        <v>0</v>
      </c>
      <c r="BB34" s="11">
        <v>0</v>
      </c>
      <c r="BC34" s="3">
        <v>0</v>
      </c>
      <c r="BD34" s="11">
        <v>0</v>
      </c>
      <c r="BE34" s="3">
        <v>0</v>
      </c>
      <c r="BF34" s="11">
        <v>0</v>
      </c>
      <c r="BG34" s="11">
        <v>0</v>
      </c>
      <c r="BH34" s="3">
        <v>10</v>
      </c>
      <c r="BI34" s="11">
        <v>1269.21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f t="shared" si="3"/>
        <v>0</v>
      </c>
      <c r="BQ34" s="11">
        <v>5076.8300000000017</v>
      </c>
      <c r="BR34" s="11">
        <f t="shared" si="4"/>
        <v>17768.900000000001</v>
      </c>
      <c r="BS34" s="11">
        <f t="shared" si="5"/>
        <v>17768.900000000001</v>
      </c>
      <c r="BT34" s="11">
        <v>0</v>
      </c>
      <c r="BU34" s="27">
        <f t="shared" si="6"/>
        <v>213226.80000000002</v>
      </c>
      <c r="BV34" s="29">
        <v>12692.07</v>
      </c>
      <c r="BW34" s="11">
        <f t="shared" si="7"/>
        <v>12692.07</v>
      </c>
      <c r="BX34" s="25">
        <v>0</v>
      </c>
      <c r="BY34" s="11">
        <v>0</v>
      </c>
      <c r="BZ34" s="11">
        <f t="shared" si="8"/>
        <v>0</v>
      </c>
      <c r="CA34" s="25"/>
    </row>
    <row r="35" spans="1:79" ht="21" x14ac:dyDescent="0.25">
      <c r="A35" s="16">
        <v>19</v>
      </c>
      <c r="B35" s="14" t="s">
        <v>104</v>
      </c>
      <c r="C35" s="15" t="s">
        <v>62</v>
      </c>
      <c r="D35" s="13" t="s">
        <v>58</v>
      </c>
      <c r="E35" s="14"/>
      <c r="F35" s="13" t="s">
        <v>59</v>
      </c>
      <c r="G35" s="2" t="s">
        <v>105</v>
      </c>
      <c r="H35" s="3">
        <v>4.38</v>
      </c>
      <c r="I35" s="11">
        <v>193782.15</v>
      </c>
      <c r="J35" s="11">
        <v>0</v>
      </c>
      <c r="K35" s="11">
        <v>0.125</v>
      </c>
      <c r="L35" s="11">
        <v>0</v>
      </c>
      <c r="M35" s="11">
        <v>0</v>
      </c>
      <c r="N35" s="11">
        <f t="shared" si="0"/>
        <v>0.125</v>
      </c>
      <c r="O35" s="11">
        <v>0</v>
      </c>
      <c r="P35" s="11">
        <v>2</v>
      </c>
      <c r="Q35" s="11">
        <v>0</v>
      </c>
      <c r="R35" s="11">
        <v>0</v>
      </c>
      <c r="S35" s="11">
        <f t="shared" si="1"/>
        <v>2</v>
      </c>
      <c r="T35" s="11">
        <v>0</v>
      </c>
      <c r="U35" s="11">
        <v>19378.21</v>
      </c>
      <c r="V35" s="11">
        <v>0</v>
      </c>
      <c r="W35" s="11">
        <v>0</v>
      </c>
      <c r="X35" s="11">
        <f t="shared" si="2"/>
        <v>19378.21</v>
      </c>
      <c r="Y35" s="3">
        <v>25</v>
      </c>
      <c r="Z35" s="11">
        <v>4844.5600000000004</v>
      </c>
      <c r="AA35" s="3">
        <v>0</v>
      </c>
      <c r="AB35" s="11">
        <v>0</v>
      </c>
      <c r="AC35" s="11">
        <v>0</v>
      </c>
      <c r="AD35" s="3">
        <v>0</v>
      </c>
      <c r="AE35" s="11">
        <v>0</v>
      </c>
      <c r="AF35" s="11">
        <v>0</v>
      </c>
      <c r="AG35" s="3">
        <v>0</v>
      </c>
      <c r="AH35" s="11">
        <v>0</v>
      </c>
      <c r="AI35" s="3">
        <v>0</v>
      </c>
      <c r="AJ35" s="11">
        <v>0</v>
      </c>
      <c r="AK35" s="3">
        <v>0</v>
      </c>
      <c r="AL35" s="11">
        <v>0</v>
      </c>
      <c r="AM35" s="3">
        <v>0</v>
      </c>
      <c r="AN35" s="11">
        <v>0</v>
      </c>
      <c r="AO35" s="3">
        <v>0</v>
      </c>
      <c r="AP35" s="11">
        <v>0</v>
      </c>
      <c r="AQ35" s="3">
        <v>0</v>
      </c>
      <c r="AR35" s="11">
        <v>0</v>
      </c>
      <c r="AS35" s="3">
        <v>0</v>
      </c>
      <c r="AT35" s="11">
        <v>0</v>
      </c>
      <c r="AU35" s="3">
        <v>0</v>
      </c>
      <c r="AV35" s="11">
        <v>0</v>
      </c>
      <c r="AW35" s="3">
        <v>0</v>
      </c>
      <c r="AX35" s="11">
        <v>0</v>
      </c>
      <c r="AY35" s="3">
        <v>30</v>
      </c>
      <c r="AZ35" s="11">
        <v>7266.83</v>
      </c>
      <c r="BA35" s="3">
        <v>0</v>
      </c>
      <c r="BB35" s="11">
        <v>0</v>
      </c>
      <c r="BC35" s="3">
        <v>0</v>
      </c>
      <c r="BD35" s="11">
        <v>0</v>
      </c>
      <c r="BE35" s="3">
        <v>0</v>
      </c>
      <c r="BF35" s="11">
        <v>0</v>
      </c>
      <c r="BG35" s="11">
        <v>0</v>
      </c>
      <c r="BH35" s="3">
        <v>10</v>
      </c>
      <c r="BI35" s="11">
        <v>2422.2800000000002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f t="shared" si="3"/>
        <v>0</v>
      </c>
      <c r="BQ35" s="11">
        <v>9689.1099999999969</v>
      </c>
      <c r="BR35" s="11">
        <f t="shared" si="4"/>
        <v>33911.879999999997</v>
      </c>
      <c r="BS35" s="11">
        <f t="shared" si="5"/>
        <v>33911.879999999997</v>
      </c>
      <c r="BT35" s="11">
        <v>0</v>
      </c>
      <c r="BU35" s="27">
        <f t="shared" si="6"/>
        <v>406942.55999999994</v>
      </c>
      <c r="BV35" s="29">
        <v>24222.77</v>
      </c>
      <c r="BW35" s="11">
        <f t="shared" si="7"/>
        <v>24222.77</v>
      </c>
      <c r="BX35" s="25">
        <v>0</v>
      </c>
      <c r="BY35" s="11">
        <v>0</v>
      </c>
      <c r="BZ35" s="11">
        <f t="shared" si="8"/>
        <v>0</v>
      </c>
      <c r="CA35" s="25"/>
    </row>
    <row r="36" spans="1:79" ht="21" x14ac:dyDescent="0.25">
      <c r="A36" s="16">
        <v>20</v>
      </c>
      <c r="B36" s="14" t="s">
        <v>106</v>
      </c>
      <c r="C36" s="15" t="s">
        <v>70</v>
      </c>
      <c r="D36" s="13" t="s">
        <v>58</v>
      </c>
      <c r="E36" s="14"/>
      <c r="F36" s="13" t="s">
        <v>63</v>
      </c>
      <c r="G36" s="2" t="s">
        <v>107</v>
      </c>
      <c r="H36" s="3">
        <v>4.79</v>
      </c>
      <c r="I36" s="11">
        <v>211921.58</v>
      </c>
      <c r="J36" s="11">
        <v>0</v>
      </c>
      <c r="K36" s="11">
        <v>0.3125</v>
      </c>
      <c r="L36" s="11">
        <v>0.75</v>
      </c>
      <c r="M36" s="11">
        <v>0.25</v>
      </c>
      <c r="N36" s="11">
        <f t="shared" si="0"/>
        <v>1.3125</v>
      </c>
      <c r="O36" s="11">
        <v>0</v>
      </c>
      <c r="P36" s="11">
        <v>5</v>
      </c>
      <c r="Q36" s="11">
        <v>12</v>
      </c>
      <c r="R36" s="11">
        <v>4</v>
      </c>
      <c r="S36" s="11">
        <f t="shared" si="1"/>
        <v>21</v>
      </c>
      <c r="T36" s="11">
        <v>0</v>
      </c>
      <c r="U36" s="11">
        <v>52980.390000000007</v>
      </c>
      <c r="V36" s="11">
        <v>127152.95</v>
      </c>
      <c r="W36" s="11">
        <v>42384.32</v>
      </c>
      <c r="X36" s="11">
        <f t="shared" si="2"/>
        <v>222517.66</v>
      </c>
      <c r="Y36" s="3">
        <v>25</v>
      </c>
      <c r="Z36" s="11">
        <v>55629.42</v>
      </c>
      <c r="AA36" s="3">
        <v>0</v>
      </c>
      <c r="AB36" s="11">
        <v>0</v>
      </c>
      <c r="AC36" s="11">
        <v>0</v>
      </c>
      <c r="AD36" s="3">
        <v>40</v>
      </c>
      <c r="AE36" s="11">
        <v>21</v>
      </c>
      <c r="AF36" s="11">
        <v>9290.93</v>
      </c>
      <c r="AG36" s="3">
        <v>60</v>
      </c>
      <c r="AH36" s="11">
        <v>10618.2</v>
      </c>
      <c r="AI36" s="3">
        <v>0</v>
      </c>
      <c r="AJ36" s="11">
        <v>0</v>
      </c>
      <c r="AK36" s="3">
        <v>0</v>
      </c>
      <c r="AL36" s="11">
        <v>0</v>
      </c>
      <c r="AM36" s="3">
        <v>0</v>
      </c>
      <c r="AN36" s="11">
        <v>0</v>
      </c>
      <c r="AO36" s="3">
        <v>35</v>
      </c>
      <c r="AP36" s="11">
        <v>97351.47</v>
      </c>
      <c r="AQ36" s="3">
        <v>0</v>
      </c>
      <c r="AR36" s="11">
        <v>0</v>
      </c>
      <c r="AS36" s="3">
        <v>0</v>
      </c>
      <c r="AT36" s="11">
        <v>0</v>
      </c>
      <c r="AU36" s="3">
        <v>0</v>
      </c>
      <c r="AV36" s="11">
        <v>0</v>
      </c>
      <c r="AW36" s="3">
        <v>0</v>
      </c>
      <c r="AX36" s="11">
        <v>0</v>
      </c>
      <c r="AY36" s="3">
        <v>30</v>
      </c>
      <c r="AZ36" s="11">
        <v>83444.13</v>
      </c>
      <c r="BA36" s="3">
        <v>0</v>
      </c>
      <c r="BB36" s="11">
        <v>0</v>
      </c>
      <c r="BC36" s="3">
        <v>0</v>
      </c>
      <c r="BD36" s="11">
        <v>0</v>
      </c>
      <c r="BE36" s="3">
        <v>0</v>
      </c>
      <c r="BF36" s="11">
        <v>0</v>
      </c>
      <c r="BG36" s="11">
        <v>0</v>
      </c>
      <c r="BH36" s="3">
        <v>10</v>
      </c>
      <c r="BI36" s="11">
        <v>27814.71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f t="shared" si="3"/>
        <v>0</v>
      </c>
      <c r="BQ36" s="11">
        <v>228519.44000000003</v>
      </c>
      <c r="BR36" s="11">
        <f t="shared" si="4"/>
        <v>506666.52</v>
      </c>
      <c r="BS36" s="11">
        <f t="shared" si="5"/>
        <v>506666.52</v>
      </c>
      <c r="BT36" s="11">
        <v>0</v>
      </c>
      <c r="BU36" s="27">
        <f t="shared" si="6"/>
        <v>6079998.2400000002</v>
      </c>
      <c r="BV36" s="29">
        <v>278147.07</v>
      </c>
      <c r="BW36" s="11">
        <f t="shared" si="7"/>
        <v>278147.07</v>
      </c>
      <c r="BX36" s="25">
        <v>0</v>
      </c>
      <c r="BY36" s="11">
        <v>0</v>
      </c>
      <c r="BZ36" s="11">
        <f t="shared" si="8"/>
        <v>0</v>
      </c>
      <c r="CA36" s="25"/>
    </row>
    <row r="37" spans="1:79" ht="21" x14ac:dyDescent="0.25">
      <c r="A37" s="16">
        <v>21</v>
      </c>
      <c r="B37" s="14" t="s">
        <v>108</v>
      </c>
      <c r="C37" s="15" t="s">
        <v>109</v>
      </c>
      <c r="D37" s="13" t="s">
        <v>58</v>
      </c>
      <c r="E37" s="14"/>
      <c r="F37" s="13" t="s">
        <v>71</v>
      </c>
      <c r="G37" s="2" t="s">
        <v>110</v>
      </c>
      <c r="H37" s="3">
        <v>5.41</v>
      </c>
      <c r="I37" s="11">
        <v>239351.93</v>
      </c>
      <c r="J37" s="11">
        <v>0</v>
      </c>
      <c r="K37" s="11">
        <v>0</v>
      </c>
      <c r="L37" s="11">
        <v>0.9375</v>
      </c>
      <c r="M37" s="11">
        <v>6.25E-2</v>
      </c>
      <c r="N37" s="11">
        <f t="shared" si="0"/>
        <v>1</v>
      </c>
      <c r="O37" s="11">
        <v>0</v>
      </c>
      <c r="P37" s="11">
        <v>0</v>
      </c>
      <c r="Q37" s="11">
        <v>15</v>
      </c>
      <c r="R37" s="11">
        <v>1</v>
      </c>
      <c r="S37" s="11">
        <f t="shared" si="1"/>
        <v>16</v>
      </c>
      <c r="T37" s="11">
        <v>0</v>
      </c>
      <c r="U37" s="11">
        <v>0</v>
      </c>
      <c r="V37" s="11">
        <v>179513.94999999998</v>
      </c>
      <c r="W37" s="11">
        <v>11967.6</v>
      </c>
      <c r="X37" s="11">
        <f t="shared" si="2"/>
        <v>191481.55</v>
      </c>
      <c r="Y37" s="3">
        <v>25</v>
      </c>
      <c r="Z37" s="11">
        <v>47870.38</v>
      </c>
      <c r="AA37" s="3">
        <v>20</v>
      </c>
      <c r="AB37" s="11">
        <v>8</v>
      </c>
      <c r="AC37" s="11">
        <v>1769.7</v>
      </c>
      <c r="AD37" s="3">
        <v>0</v>
      </c>
      <c r="AE37" s="11">
        <v>0</v>
      </c>
      <c r="AF37" s="11">
        <v>0</v>
      </c>
      <c r="AG37" s="3">
        <v>0</v>
      </c>
      <c r="AH37" s="11">
        <v>0</v>
      </c>
      <c r="AI37" s="3">
        <v>0</v>
      </c>
      <c r="AJ37" s="11">
        <v>0</v>
      </c>
      <c r="AK37" s="3">
        <v>0</v>
      </c>
      <c r="AL37" s="11">
        <v>0</v>
      </c>
      <c r="AM37" s="3">
        <v>40</v>
      </c>
      <c r="AN37" s="11">
        <v>95740.77</v>
      </c>
      <c r="AO37" s="3">
        <v>0</v>
      </c>
      <c r="AP37" s="11">
        <v>0</v>
      </c>
      <c r="AQ37" s="3">
        <v>0</v>
      </c>
      <c r="AR37" s="11">
        <v>0</v>
      </c>
      <c r="AS37" s="3">
        <v>0</v>
      </c>
      <c r="AT37" s="11">
        <v>0</v>
      </c>
      <c r="AU37" s="3">
        <v>0</v>
      </c>
      <c r="AV37" s="11">
        <v>0</v>
      </c>
      <c r="AW37" s="3">
        <v>0</v>
      </c>
      <c r="AX37" s="11">
        <v>0</v>
      </c>
      <c r="AY37" s="3">
        <v>30</v>
      </c>
      <c r="AZ37" s="11">
        <v>71805.58</v>
      </c>
      <c r="BA37" s="3">
        <v>0</v>
      </c>
      <c r="BB37" s="11">
        <v>0</v>
      </c>
      <c r="BC37" s="3">
        <v>0</v>
      </c>
      <c r="BD37" s="11">
        <v>0</v>
      </c>
      <c r="BE37" s="3">
        <v>0</v>
      </c>
      <c r="BF37" s="11">
        <v>0</v>
      </c>
      <c r="BG37" s="11">
        <v>0</v>
      </c>
      <c r="BH37" s="3">
        <v>10</v>
      </c>
      <c r="BI37" s="11">
        <v>23935.19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f t="shared" si="3"/>
        <v>0</v>
      </c>
      <c r="BQ37" s="11">
        <v>193251.24</v>
      </c>
      <c r="BR37" s="11">
        <f t="shared" si="4"/>
        <v>432603.17</v>
      </c>
      <c r="BS37" s="11">
        <f t="shared" si="5"/>
        <v>432603.17</v>
      </c>
      <c r="BT37" s="11">
        <v>0</v>
      </c>
      <c r="BU37" s="27">
        <f t="shared" si="6"/>
        <v>5191238.04</v>
      </c>
      <c r="BV37" s="29">
        <v>239351.93</v>
      </c>
      <c r="BW37" s="11">
        <f t="shared" si="7"/>
        <v>239351.93</v>
      </c>
      <c r="BX37" s="25">
        <v>0</v>
      </c>
      <c r="BY37" s="11">
        <v>0</v>
      </c>
      <c r="BZ37" s="11">
        <f t="shared" si="8"/>
        <v>0</v>
      </c>
      <c r="CA37" s="25"/>
    </row>
    <row r="38" spans="1:79" ht="21" x14ac:dyDescent="0.25">
      <c r="A38" s="16">
        <v>22</v>
      </c>
      <c r="B38" s="14" t="s">
        <v>111</v>
      </c>
      <c r="C38" s="15" t="s">
        <v>85</v>
      </c>
      <c r="D38" s="13" t="s">
        <v>58</v>
      </c>
      <c r="E38" s="14"/>
      <c r="F38" s="13" t="s">
        <v>67</v>
      </c>
      <c r="G38" s="2" t="s">
        <v>97</v>
      </c>
      <c r="H38" s="3">
        <v>4.99</v>
      </c>
      <c r="I38" s="11">
        <v>220770.08</v>
      </c>
      <c r="J38" s="11">
        <v>0</v>
      </c>
      <c r="K38" s="11">
        <v>0</v>
      </c>
      <c r="L38" s="11">
        <v>0.625</v>
      </c>
      <c r="M38" s="11">
        <v>0.375</v>
      </c>
      <c r="N38" s="11">
        <f t="shared" si="0"/>
        <v>1</v>
      </c>
      <c r="O38" s="11">
        <v>0</v>
      </c>
      <c r="P38" s="11">
        <v>0</v>
      </c>
      <c r="Q38" s="11">
        <v>10</v>
      </c>
      <c r="R38" s="11">
        <v>6</v>
      </c>
      <c r="S38" s="11">
        <f t="shared" si="1"/>
        <v>16</v>
      </c>
      <c r="T38" s="11">
        <v>0</v>
      </c>
      <c r="U38" s="11">
        <v>0</v>
      </c>
      <c r="V38" s="11">
        <v>110385.04</v>
      </c>
      <c r="W38" s="11">
        <v>66231.02</v>
      </c>
      <c r="X38" s="11">
        <f t="shared" si="2"/>
        <v>176616.06</v>
      </c>
      <c r="Y38" s="3">
        <v>25</v>
      </c>
      <c r="Z38" s="11">
        <v>44154.02</v>
      </c>
      <c r="AA38" s="3">
        <v>0</v>
      </c>
      <c r="AB38" s="11">
        <v>0</v>
      </c>
      <c r="AC38" s="11">
        <v>0</v>
      </c>
      <c r="AD38" s="3">
        <v>0</v>
      </c>
      <c r="AE38" s="11">
        <v>0</v>
      </c>
      <c r="AF38" s="11">
        <v>0</v>
      </c>
      <c r="AG38" s="3">
        <v>60</v>
      </c>
      <c r="AH38" s="11">
        <v>10618.2</v>
      </c>
      <c r="AI38" s="3">
        <v>0</v>
      </c>
      <c r="AJ38" s="11">
        <v>0</v>
      </c>
      <c r="AK38" s="3">
        <v>0</v>
      </c>
      <c r="AL38" s="11">
        <v>0</v>
      </c>
      <c r="AM38" s="3">
        <v>0</v>
      </c>
      <c r="AN38" s="11">
        <v>0</v>
      </c>
      <c r="AO38" s="3">
        <v>0</v>
      </c>
      <c r="AP38" s="11">
        <v>0</v>
      </c>
      <c r="AQ38" s="3">
        <v>30</v>
      </c>
      <c r="AR38" s="11">
        <v>66231.02</v>
      </c>
      <c r="AS38" s="3">
        <v>0</v>
      </c>
      <c r="AT38" s="11">
        <v>0</v>
      </c>
      <c r="AU38" s="3">
        <v>0</v>
      </c>
      <c r="AV38" s="11">
        <v>0</v>
      </c>
      <c r="AW38" s="3">
        <v>0</v>
      </c>
      <c r="AX38" s="11">
        <v>0</v>
      </c>
      <c r="AY38" s="3">
        <v>30</v>
      </c>
      <c r="AZ38" s="11">
        <v>66231.02</v>
      </c>
      <c r="BA38" s="3">
        <v>0</v>
      </c>
      <c r="BB38" s="11">
        <v>0</v>
      </c>
      <c r="BC38" s="3">
        <v>0</v>
      </c>
      <c r="BD38" s="11">
        <v>0</v>
      </c>
      <c r="BE38" s="3">
        <v>0</v>
      </c>
      <c r="BF38" s="11">
        <v>0</v>
      </c>
      <c r="BG38" s="11">
        <v>0</v>
      </c>
      <c r="BH38" s="3">
        <v>10</v>
      </c>
      <c r="BI38" s="11">
        <v>22077.01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f t="shared" si="3"/>
        <v>0</v>
      </c>
      <c r="BQ38" s="11">
        <v>165157.25000000003</v>
      </c>
      <c r="BR38" s="11">
        <f t="shared" si="4"/>
        <v>385927.33</v>
      </c>
      <c r="BS38" s="11">
        <f t="shared" si="5"/>
        <v>385927.33</v>
      </c>
      <c r="BT38" s="11">
        <v>0</v>
      </c>
      <c r="BU38" s="27">
        <f t="shared" si="6"/>
        <v>4631127.96</v>
      </c>
      <c r="BV38" s="29">
        <v>220770.08</v>
      </c>
      <c r="BW38" s="11">
        <f t="shared" si="7"/>
        <v>220770.08</v>
      </c>
      <c r="BX38" s="25">
        <v>0</v>
      </c>
      <c r="BY38" s="11">
        <v>0</v>
      </c>
      <c r="BZ38" s="11">
        <f t="shared" si="8"/>
        <v>0</v>
      </c>
      <c r="CA38" s="25"/>
    </row>
    <row r="39" spans="1:79" ht="21" x14ac:dyDescent="0.25">
      <c r="A39" s="16">
        <v>23</v>
      </c>
      <c r="B39" s="14" t="s">
        <v>112</v>
      </c>
      <c r="C39" s="15" t="s">
        <v>113</v>
      </c>
      <c r="D39" s="13" t="s">
        <v>58</v>
      </c>
      <c r="E39" s="14"/>
      <c r="F39" s="13" t="s">
        <v>67</v>
      </c>
      <c r="G39" s="2" t="s">
        <v>114</v>
      </c>
      <c r="H39" s="3">
        <v>4.74</v>
      </c>
      <c r="I39" s="11">
        <v>209709.45</v>
      </c>
      <c r="J39" s="11">
        <v>0</v>
      </c>
      <c r="K39" s="11">
        <v>0</v>
      </c>
      <c r="L39" s="11">
        <v>0</v>
      </c>
      <c r="M39" s="11">
        <v>0.1875</v>
      </c>
      <c r="N39" s="11">
        <f t="shared" si="0"/>
        <v>0.1875</v>
      </c>
      <c r="O39" s="11">
        <v>0</v>
      </c>
      <c r="P39" s="11">
        <v>0</v>
      </c>
      <c r="Q39" s="11">
        <v>0</v>
      </c>
      <c r="R39" s="11">
        <v>3</v>
      </c>
      <c r="S39" s="11">
        <f t="shared" si="1"/>
        <v>3</v>
      </c>
      <c r="T39" s="11">
        <v>0</v>
      </c>
      <c r="U39" s="11">
        <v>0</v>
      </c>
      <c r="V39" s="11">
        <v>0</v>
      </c>
      <c r="W39" s="11">
        <v>31456.42</v>
      </c>
      <c r="X39" s="11">
        <f t="shared" si="2"/>
        <v>31456.42</v>
      </c>
      <c r="Y39" s="3">
        <v>25</v>
      </c>
      <c r="Z39" s="11">
        <v>7864.1</v>
      </c>
      <c r="AA39" s="3">
        <v>0</v>
      </c>
      <c r="AB39" s="11">
        <v>0</v>
      </c>
      <c r="AC39" s="11">
        <v>0</v>
      </c>
      <c r="AD39" s="3">
        <v>0</v>
      </c>
      <c r="AE39" s="11">
        <v>0</v>
      </c>
      <c r="AF39" s="11">
        <v>0</v>
      </c>
      <c r="AG39" s="3">
        <v>0</v>
      </c>
      <c r="AH39" s="11">
        <v>0</v>
      </c>
      <c r="AI39" s="3">
        <v>0</v>
      </c>
      <c r="AJ39" s="11">
        <v>0</v>
      </c>
      <c r="AK39" s="3">
        <v>0</v>
      </c>
      <c r="AL39" s="11">
        <v>0</v>
      </c>
      <c r="AM39" s="3">
        <v>0</v>
      </c>
      <c r="AN39" s="11">
        <v>0</v>
      </c>
      <c r="AO39" s="3">
        <v>0</v>
      </c>
      <c r="AP39" s="11">
        <v>0</v>
      </c>
      <c r="AQ39" s="3">
        <v>30</v>
      </c>
      <c r="AR39" s="11">
        <v>23592.32</v>
      </c>
      <c r="AS39" s="3">
        <v>0</v>
      </c>
      <c r="AT39" s="11">
        <v>0</v>
      </c>
      <c r="AU39" s="3">
        <v>0</v>
      </c>
      <c r="AV39" s="11">
        <v>0</v>
      </c>
      <c r="AW39" s="3">
        <v>0</v>
      </c>
      <c r="AX39" s="11">
        <v>0</v>
      </c>
      <c r="AY39" s="3">
        <v>30</v>
      </c>
      <c r="AZ39" s="11">
        <v>11796.16</v>
      </c>
      <c r="BA39" s="3">
        <v>0</v>
      </c>
      <c r="BB39" s="11">
        <v>0</v>
      </c>
      <c r="BC39" s="3">
        <v>0</v>
      </c>
      <c r="BD39" s="11">
        <v>0</v>
      </c>
      <c r="BE39" s="3">
        <v>0</v>
      </c>
      <c r="BF39" s="11">
        <v>0</v>
      </c>
      <c r="BG39" s="11">
        <v>0</v>
      </c>
      <c r="BH39" s="3">
        <v>10</v>
      </c>
      <c r="BI39" s="11">
        <v>3932.05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f t="shared" si="3"/>
        <v>0</v>
      </c>
      <c r="BQ39" s="11">
        <v>39320.530000000006</v>
      </c>
      <c r="BR39" s="11">
        <f t="shared" si="4"/>
        <v>78641.05</v>
      </c>
      <c r="BS39" s="11">
        <f t="shared" si="5"/>
        <v>78641.05</v>
      </c>
      <c r="BT39" s="11">
        <v>0</v>
      </c>
      <c r="BU39" s="27">
        <f t="shared" si="6"/>
        <v>943692.60000000009</v>
      </c>
      <c r="BV39" s="29">
        <v>39320.519999999997</v>
      </c>
      <c r="BW39" s="11">
        <f t="shared" si="7"/>
        <v>39320.519999999997</v>
      </c>
      <c r="BX39" s="25">
        <v>0</v>
      </c>
      <c r="BY39" s="11">
        <v>0</v>
      </c>
      <c r="BZ39" s="11">
        <f t="shared" si="8"/>
        <v>0</v>
      </c>
      <c r="CA39" s="25"/>
    </row>
    <row r="40" spans="1:79" ht="21" x14ac:dyDescent="0.25">
      <c r="A40" s="16">
        <v>24</v>
      </c>
      <c r="B40" s="14" t="s">
        <v>115</v>
      </c>
      <c r="C40" s="15" t="s">
        <v>74</v>
      </c>
      <c r="D40" s="13" t="s">
        <v>58</v>
      </c>
      <c r="E40" s="14"/>
      <c r="F40" s="13" t="s">
        <v>71</v>
      </c>
      <c r="G40" s="2" t="s">
        <v>78</v>
      </c>
      <c r="H40" s="3">
        <v>5.41</v>
      </c>
      <c r="I40" s="11">
        <v>239351.93</v>
      </c>
      <c r="J40" s="11">
        <v>0</v>
      </c>
      <c r="K40" s="11">
        <v>0</v>
      </c>
      <c r="L40" s="11">
        <v>0.4375</v>
      </c>
      <c r="M40" s="11">
        <v>0</v>
      </c>
      <c r="N40" s="11">
        <f t="shared" si="0"/>
        <v>0.4375</v>
      </c>
      <c r="O40" s="11">
        <v>0</v>
      </c>
      <c r="P40" s="11">
        <v>0</v>
      </c>
      <c r="Q40" s="11">
        <v>7</v>
      </c>
      <c r="R40" s="11">
        <v>0</v>
      </c>
      <c r="S40" s="11">
        <f t="shared" si="1"/>
        <v>7</v>
      </c>
      <c r="T40" s="11">
        <v>0</v>
      </c>
      <c r="U40" s="11">
        <v>0</v>
      </c>
      <c r="V40" s="11">
        <v>83773.17</v>
      </c>
      <c r="W40" s="11">
        <v>0</v>
      </c>
      <c r="X40" s="11">
        <f t="shared" si="2"/>
        <v>83773.17</v>
      </c>
      <c r="Y40" s="3">
        <v>25</v>
      </c>
      <c r="Z40" s="11">
        <v>20943.3</v>
      </c>
      <c r="AA40" s="3">
        <v>0</v>
      </c>
      <c r="AB40" s="11">
        <v>0</v>
      </c>
      <c r="AC40" s="11">
        <v>0</v>
      </c>
      <c r="AD40" s="3">
        <v>0</v>
      </c>
      <c r="AE40" s="11">
        <v>0</v>
      </c>
      <c r="AF40" s="11">
        <v>0</v>
      </c>
      <c r="AG40" s="3">
        <v>0</v>
      </c>
      <c r="AH40" s="11">
        <v>0</v>
      </c>
      <c r="AI40" s="3">
        <v>0</v>
      </c>
      <c r="AJ40" s="11">
        <v>0</v>
      </c>
      <c r="AK40" s="3">
        <v>0</v>
      </c>
      <c r="AL40" s="11">
        <v>0</v>
      </c>
      <c r="AM40" s="3">
        <v>40</v>
      </c>
      <c r="AN40" s="11">
        <v>41886.589999999997</v>
      </c>
      <c r="AO40" s="3">
        <v>0</v>
      </c>
      <c r="AP40" s="11">
        <v>0</v>
      </c>
      <c r="AQ40" s="3">
        <v>0</v>
      </c>
      <c r="AR40" s="11">
        <v>0</v>
      </c>
      <c r="AS40" s="3">
        <v>0</v>
      </c>
      <c r="AT40" s="11">
        <v>0</v>
      </c>
      <c r="AU40" s="3">
        <v>0</v>
      </c>
      <c r="AV40" s="11">
        <v>0</v>
      </c>
      <c r="AW40" s="3">
        <v>0</v>
      </c>
      <c r="AX40" s="11">
        <v>0</v>
      </c>
      <c r="AY40" s="3">
        <v>30</v>
      </c>
      <c r="AZ40" s="11">
        <v>31414.94</v>
      </c>
      <c r="BA40" s="3">
        <v>0</v>
      </c>
      <c r="BB40" s="11">
        <v>0</v>
      </c>
      <c r="BC40" s="3">
        <v>0</v>
      </c>
      <c r="BD40" s="11">
        <v>0</v>
      </c>
      <c r="BE40" s="3">
        <v>0</v>
      </c>
      <c r="BF40" s="11">
        <v>0</v>
      </c>
      <c r="BG40" s="11">
        <v>0</v>
      </c>
      <c r="BH40" s="3">
        <v>10</v>
      </c>
      <c r="BI40" s="11">
        <v>10471.65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f t="shared" si="3"/>
        <v>0</v>
      </c>
      <c r="BQ40" s="11">
        <v>83773.179999999993</v>
      </c>
      <c r="BR40" s="11">
        <f t="shared" si="4"/>
        <v>188489.65</v>
      </c>
      <c r="BS40" s="11">
        <f t="shared" si="5"/>
        <v>188489.65</v>
      </c>
      <c r="BT40" s="11">
        <v>0</v>
      </c>
      <c r="BU40" s="27">
        <f t="shared" si="6"/>
        <v>2261875.7999999998</v>
      </c>
      <c r="BV40" s="29">
        <v>104716.47</v>
      </c>
      <c r="BW40" s="11">
        <f t="shared" si="7"/>
        <v>104716.47</v>
      </c>
      <c r="BX40" s="25">
        <v>0</v>
      </c>
      <c r="BY40" s="11">
        <v>0</v>
      </c>
      <c r="BZ40" s="11">
        <f t="shared" si="8"/>
        <v>0</v>
      </c>
      <c r="CA40" s="25"/>
    </row>
    <row r="41" spans="1:79" ht="21" x14ac:dyDescent="0.25">
      <c r="A41" s="16">
        <v>25</v>
      </c>
      <c r="B41" s="14" t="s">
        <v>116</v>
      </c>
      <c r="C41" s="15" t="s">
        <v>80</v>
      </c>
      <c r="D41" s="13" t="s">
        <v>58</v>
      </c>
      <c r="E41" s="14"/>
      <c r="F41" s="13" t="s">
        <v>67</v>
      </c>
      <c r="G41" s="2" t="s">
        <v>107</v>
      </c>
      <c r="H41" s="3">
        <v>4.74</v>
      </c>
      <c r="I41" s="11">
        <v>209709.45</v>
      </c>
      <c r="J41" s="11">
        <v>0</v>
      </c>
      <c r="K41" s="11">
        <v>0.5625</v>
      </c>
      <c r="L41" s="11">
        <v>0.375</v>
      </c>
      <c r="M41" s="11">
        <v>0</v>
      </c>
      <c r="N41" s="11">
        <f t="shared" si="0"/>
        <v>0.9375</v>
      </c>
      <c r="O41" s="11">
        <v>0</v>
      </c>
      <c r="P41" s="11">
        <v>9</v>
      </c>
      <c r="Q41" s="11">
        <v>6</v>
      </c>
      <c r="R41" s="11">
        <v>0</v>
      </c>
      <c r="S41" s="11">
        <f t="shared" si="1"/>
        <v>15</v>
      </c>
      <c r="T41" s="11">
        <v>0</v>
      </c>
      <c r="U41" s="11">
        <v>94369.25</v>
      </c>
      <c r="V41" s="11">
        <v>62912.84</v>
      </c>
      <c r="W41" s="11">
        <v>0</v>
      </c>
      <c r="X41" s="11">
        <f t="shared" si="2"/>
        <v>157282.09</v>
      </c>
      <c r="Y41" s="3">
        <v>25</v>
      </c>
      <c r="Z41" s="11">
        <v>39320.519999999997</v>
      </c>
      <c r="AA41" s="3">
        <v>0</v>
      </c>
      <c r="AB41" s="11">
        <v>0</v>
      </c>
      <c r="AC41" s="11">
        <v>0</v>
      </c>
      <c r="AD41" s="3">
        <v>0</v>
      </c>
      <c r="AE41" s="11">
        <v>0</v>
      </c>
      <c r="AF41" s="11">
        <v>0</v>
      </c>
      <c r="AG41" s="3">
        <v>0</v>
      </c>
      <c r="AH41" s="11">
        <v>0</v>
      </c>
      <c r="AI41" s="3">
        <v>0</v>
      </c>
      <c r="AJ41" s="11">
        <v>0</v>
      </c>
      <c r="AK41" s="3">
        <v>0</v>
      </c>
      <c r="AL41" s="11">
        <v>0</v>
      </c>
      <c r="AM41" s="3">
        <v>0</v>
      </c>
      <c r="AN41" s="11">
        <v>0</v>
      </c>
      <c r="AO41" s="3">
        <v>0</v>
      </c>
      <c r="AP41" s="11">
        <v>0</v>
      </c>
      <c r="AQ41" s="3">
        <v>30</v>
      </c>
      <c r="AR41" s="11">
        <v>58980.78</v>
      </c>
      <c r="AS41" s="3">
        <v>0</v>
      </c>
      <c r="AT41" s="11">
        <v>0</v>
      </c>
      <c r="AU41" s="3">
        <v>0</v>
      </c>
      <c r="AV41" s="11">
        <v>0</v>
      </c>
      <c r="AW41" s="3">
        <v>0</v>
      </c>
      <c r="AX41" s="11">
        <v>0</v>
      </c>
      <c r="AY41" s="3">
        <v>30</v>
      </c>
      <c r="AZ41" s="11">
        <v>58980.78</v>
      </c>
      <c r="BA41" s="3">
        <v>0</v>
      </c>
      <c r="BB41" s="11">
        <v>0</v>
      </c>
      <c r="BC41" s="3">
        <v>0</v>
      </c>
      <c r="BD41" s="11">
        <v>0</v>
      </c>
      <c r="BE41" s="3">
        <v>0</v>
      </c>
      <c r="BF41" s="11">
        <v>0</v>
      </c>
      <c r="BG41" s="11">
        <v>0</v>
      </c>
      <c r="BH41" s="3">
        <v>10</v>
      </c>
      <c r="BI41" s="11">
        <v>19660.259999999998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f t="shared" si="3"/>
        <v>0</v>
      </c>
      <c r="BQ41" s="11">
        <v>137621.82</v>
      </c>
      <c r="BR41" s="11">
        <f t="shared" si="4"/>
        <v>334224.43</v>
      </c>
      <c r="BS41" s="11">
        <f t="shared" si="5"/>
        <v>334224.43</v>
      </c>
      <c r="BT41" s="11">
        <v>0</v>
      </c>
      <c r="BU41" s="27">
        <f t="shared" si="6"/>
        <v>4010693.16</v>
      </c>
      <c r="BV41" s="29">
        <v>196602.61</v>
      </c>
      <c r="BW41" s="11">
        <f t="shared" si="7"/>
        <v>196602.61</v>
      </c>
      <c r="BX41" s="25">
        <v>0</v>
      </c>
      <c r="BY41" s="11">
        <v>0</v>
      </c>
      <c r="BZ41" s="11">
        <f t="shared" si="8"/>
        <v>0</v>
      </c>
      <c r="CA41" s="25"/>
    </row>
    <row r="42" spans="1:79" ht="21" x14ac:dyDescent="0.25">
      <c r="A42" s="16">
        <v>26</v>
      </c>
      <c r="B42" s="14" t="s">
        <v>117</v>
      </c>
      <c r="C42" s="15" t="s">
        <v>62</v>
      </c>
      <c r="D42" s="13" t="s">
        <v>58</v>
      </c>
      <c r="E42" s="14"/>
      <c r="F42" s="13" t="s">
        <v>71</v>
      </c>
      <c r="G42" s="2" t="s">
        <v>118</v>
      </c>
      <c r="H42" s="3">
        <v>5.41</v>
      </c>
      <c r="I42" s="11">
        <v>239351.93</v>
      </c>
      <c r="J42" s="11">
        <v>0</v>
      </c>
      <c r="K42" s="11">
        <v>1.0625</v>
      </c>
      <c r="L42" s="11">
        <v>0</v>
      </c>
      <c r="M42" s="11">
        <v>0</v>
      </c>
      <c r="N42" s="11">
        <f t="shared" si="0"/>
        <v>1.0625</v>
      </c>
      <c r="O42" s="11">
        <v>0</v>
      </c>
      <c r="P42" s="11">
        <v>17</v>
      </c>
      <c r="Q42" s="11">
        <v>0</v>
      </c>
      <c r="R42" s="11">
        <v>0</v>
      </c>
      <c r="S42" s="11">
        <f t="shared" si="1"/>
        <v>17</v>
      </c>
      <c r="T42" s="11">
        <v>0</v>
      </c>
      <c r="U42" s="11">
        <v>203449.15</v>
      </c>
      <c r="V42" s="11">
        <v>0</v>
      </c>
      <c r="W42" s="11">
        <v>0</v>
      </c>
      <c r="X42" s="11">
        <f t="shared" si="2"/>
        <v>203449.15</v>
      </c>
      <c r="Y42" s="3">
        <v>25</v>
      </c>
      <c r="Z42" s="11">
        <v>50862.28</v>
      </c>
      <c r="AA42" s="3">
        <v>0</v>
      </c>
      <c r="AB42" s="11">
        <v>0</v>
      </c>
      <c r="AC42" s="11">
        <v>0</v>
      </c>
      <c r="AD42" s="3">
        <v>40</v>
      </c>
      <c r="AE42" s="11">
        <v>8</v>
      </c>
      <c r="AF42" s="11">
        <v>3539.4</v>
      </c>
      <c r="AG42" s="3">
        <v>25</v>
      </c>
      <c r="AH42" s="11">
        <v>4424.25</v>
      </c>
      <c r="AI42" s="3">
        <v>0</v>
      </c>
      <c r="AJ42" s="11">
        <v>0</v>
      </c>
      <c r="AK42" s="3">
        <v>0</v>
      </c>
      <c r="AL42" s="11">
        <v>0</v>
      </c>
      <c r="AM42" s="3">
        <v>40</v>
      </c>
      <c r="AN42" s="11">
        <v>101724.57</v>
      </c>
      <c r="AO42" s="3">
        <v>0</v>
      </c>
      <c r="AP42" s="11">
        <v>0</v>
      </c>
      <c r="AQ42" s="3">
        <v>0</v>
      </c>
      <c r="AR42" s="11">
        <v>0</v>
      </c>
      <c r="AS42" s="3">
        <v>0</v>
      </c>
      <c r="AT42" s="11">
        <v>0</v>
      </c>
      <c r="AU42" s="3">
        <v>0</v>
      </c>
      <c r="AV42" s="11">
        <v>0</v>
      </c>
      <c r="AW42" s="3">
        <v>0</v>
      </c>
      <c r="AX42" s="11">
        <v>0</v>
      </c>
      <c r="AY42" s="3">
        <v>30</v>
      </c>
      <c r="AZ42" s="11">
        <v>76293.429999999993</v>
      </c>
      <c r="BA42" s="3">
        <v>0</v>
      </c>
      <c r="BB42" s="11">
        <v>0</v>
      </c>
      <c r="BC42" s="3">
        <v>0</v>
      </c>
      <c r="BD42" s="11">
        <v>0</v>
      </c>
      <c r="BE42" s="3">
        <v>0</v>
      </c>
      <c r="BF42" s="11">
        <v>0</v>
      </c>
      <c r="BG42" s="11">
        <v>0</v>
      </c>
      <c r="BH42" s="3">
        <v>10</v>
      </c>
      <c r="BI42" s="11">
        <v>25431.14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f t="shared" si="3"/>
        <v>0</v>
      </c>
      <c r="BQ42" s="11">
        <v>211412.78999999998</v>
      </c>
      <c r="BR42" s="11">
        <f t="shared" si="4"/>
        <v>465724.22</v>
      </c>
      <c r="BS42" s="11">
        <f t="shared" si="5"/>
        <v>465724.22</v>
      </c>
      <c r="BT42" s="11">
        <v>0</v>
      </c>
      <c r="BU42" s="27">
        <f t="shared" si="6"/>
        <v>5588690.6399999997</v>
      </c>
      <c r="BV42" s="29">
        <v>254311.43</v>
      </c>
      <c r="BW42" s="11">
        <f t="shared" si="7"/>
        <v>254311.43</v>
      </c>
      <c r="BX42" s="25">
        <v>0</v>
      </c>
      <c r="BY42" s="11">
        <v>0</v>
      </c>
      <c r="BZ42" s="11">
        <f t="shared" si="8"/>
        <v>0</v>
      </c>
      <c r="CA42" s="25"/>
    </row>
    <row r="43" spans="1:79" x14ac:dyDescent="0.25">
      <c r="A43" s="16">
        <v>27</v>
      </c>
      <c r="B43" s="14" t="s">
        <v>119</v>
      </c>
      <c r="C43" s="15" t="s">
        <v>77</v>
      </c>
      <c r="D43" s="13" t="s">
        <v>58</v>
      </c>
      <c r="E43" s="14"/>
      <c r="F43" s="13" t="s">
        <v>71</v>
      </c>
      <c r="G43" s="2" t="s">
        <v>110</v>
      </c>
      <c r="H43" s="3">
        <v>5.41</v>
      </c>
      <c r="I43" s="11">
        <v>239351.93</v>
      </c>
      <c r="J43" s="11">
        <v>0</v>
      </c>
      <c r="K43" s="11">
        <v>0</v>
      </c>
      <c r="L43" s="11">
        <v>0.5625</v>
      </c>
      <c r="M43" s="11">
        <v>0.75</v>
      </c>
      <c r="N43" s="11">
        <f t="shared" si="0"/>
        <v>1.3125</v>
      </c>
      <c r="O43" s="11">
        <v>0</v>
      </c>
      <c r="P43" s="11">
        <v>0</v>
      </c>
      <c r="Q43" s="11">
        <v>9</v>
      </c>
      <c r="R43" s="11">
        <v>12</v>
      </c>
      <c r="S43" s="11">
        <f t="shared" si="1"/>
        <v>21</v>
      </c>
      <c r="T43" s="11">
        <v>0</v>
      </c>
      <c r="U43" s="11">
        <v>0</v>
      </c>
      <c r="V43" s="11">
        <v>107708.35999999999</v>
      </c>
      <c r="W43" s="11">
        <v>143611.16</v>
      </c>
      <c r="X43" s="11">
        <f t="shared" si="2"/>
        <v>251319.52</v>
      </c>
      <c r="Y43" s="3">
        <v>25</v>
      </c>
      <c r="Z43" s="11">
        <v>62829.89</v>
      </c>
      <c r="AA43" s="3">
        <v>0</v>
      </c>
      <c r="AB43" s="11">
        <v>0</v>
      </c>
      <c r="AC43" s="11">
        <v>0</v>
      </c>
      <c r="AD43" s="3">
        <v>40</v>
      </c>
      <c r="AE43" s="11">
        <v>21</v>
      </c>
      <c r="AF43" s="11">
        <v>9290.93</v>
      </c>
      <c r="AG43" s="3">
        <v>60</v>
      </c>
      <c r="AH43" s="11">
        <v>10618.2</v>
      </c>
      <c r="AI43" s="3">
        <v>0</v>
      </c>
      <c r="AJ43" s="11">
        <v>0</v>
      </c>
      <c r="AK43" s="3">
        <v>0</v>
      </c>
      <c r="AL43" s="11">
        <v>0</v>
      </c>
      <c r="AM43" s="3">
        <v>40</v>
      </c>
      <c r="AN43" s="11">
        <v>125659.76</v>
      </c>
      <c r="AO43" s="3">
        <v>0</v>
      </c>
      <c r="AP43" s="11">
        <v>0</v>
      </c>
      <c r="AQ43" s="3">
        <v>0</v>
      </c>
      <c r="AR43" s="11">
        <v>0</v>
      </c>
      <c r="AS43" s="3">
        <v>0</v>
      </c>
      <c r="AT43" s="11">
        <v>0</v>
      </c>
      <c r="AU43" s="3">
        <v>0</v>
      </c>
      <c r="AV43" s="11">
        <v>0</v>
      </c>
      <c r="AW43" s="3">
        <v>0</v>
      </c>
      <c r="AX43" s="11">
        <v>0</v>
      </c>
      <c r="AY43" s="3">
        <v>30</v>
      </c>
      <c r="AZ43" s="11">
        <v>94244.82</v>
      </c>
      <c r="BA43" s="3">
        <v>0</v>
      </c>
      <c r="BB43" s="11">
        <v>0</v>
      </c>
      <c r="BC43" s="3">
        <v>0</v>
      </c>
      <c r="BD43" s="11">
        <v>0</v>
      </c>
      <c r="BE43" s="3">
        <v>0</v>
      </c>
      <c r="BF43" s="11">
        <v>0</v>
      </c>
      <c r="BG43" s="11">
        <v>0</v>
      </c>
      <c r="BH43" s="3">
        <v>10</v>
      </c>
      <c r="BI43" s="11">
        <v>31414.94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f t="shared" si="3"/>
        <v>0</v>
      </c>
      <c r="BQ43" s="11">
        <v>271228.65000000008</v>
      </c>
      <c r="BR43" s="11">
        <f t="shared" si="4"/>
        <v>585378.06000000006</v>
      </c>
      <c r="BS43" s="11">
        <f t="shared" si="5"/>
        <v>585378.06000000006</v>
      </c>
      <c r="BT43" s="11">
        <v>0</v>
      </c>
      <c r="BU43" s="27">
        <f t="shared" si="6"/>
        <v>7024536.7200000007</v>
      </c>
      <c r="BV43" s="29">
        <v>314149.40999999997</v>
      </c>
      <c r="BW43" s="11">
        <f t="shared" si="7"/>
        <v>314149.40999999997</v>
      </c>
      <c r="BX43" s="25">
        <v>0</v>
      </c>
      <c r="BY43" s="11">
        <v>0</v>
      </c>
      <c r="BZ43" s="11">
        <f t="shared" si="8"/>
        <v>0</v>
      </c>
      <c r="CA43" s="25"/>
    </row>
    <row r="44" spans="1:79" ht="21" x14ac:dyDescent="0.25">
      <c r="A44" s="16">
        <v>28</v>
      </c>
      <c r="B44" s="14" t="s">
        <v>120</v>
      </c>
      <c r="C44" s="15" t="s">
        <v>121</v>
      </c>
      <c r="D44" s="13" t="s">
        <v>58</v>
      </c>
      <c r="E44" s="14"/>
      <c r="F44" s="13" t="s">
        <v>63</v>
      </c>
      <c r="G44" s="2" t="s">
        <v>122</v>
      </c>
      <c r="H44" s="3">
        <v>4.95</v>
      </c>
      <c r="I44" s="11">
        <v>219000.38</v>
      </c>
      <c r="J44" s="11">
        <v>0</v>
      </c>
      <c r="K44" s="11">
        <v>0</v>
      </c>
      <c r="L44" s="11">
        <v>0.5625</v>
      </c>
      <c r="M44" s="11">
        <v>0.4375</v>
      </c>
      <c r="N44" s="11">
        <f t="shared" si="0"/>
        <v>1</v>
      </c>
      <c r="O44" s="11">
        <v>0</v>
      </c>
      <c r="P44" s="11">
        <v>0</v>
      </c>
      <c r="Q44" s="11">
        <v>9</v>
      </c>
      <c r="R44" s="11">
        <v>7</v>
      </c>
      <c r="S44" s="11">
        <f t="shared" si="1"/>
        <v>16</v>
      </c>
      <c r="T44" s="11">
        <v>0</v>
      </c>
      <c r="U44" s="11">
        <v>0</v>
      </c>
      <c r="V44" s="11">
        <v>98550.170000000013</v>
      </c>
      <c r="W44" s="11">
        <v>76650.13</v>
      </c>
      <c r="X44" s="11">
        <f t="shared" si="2"/>
        <v>175200.30000000002</v>
      </c>
      <c r="Y44" s="3">
        <v>25</v>
      </c>
      <c r="Z44" s="11">
        <v>43800.08</v>
      </c>
      <c r="AA44" s="3">
        <v>0</v>
      </c>
      <c r="AB44" s="11">
        <v>0</v>
      </c>
      <c r="AC44" s="11">
        <v>0</v>
      </c>
      <c r="AD44" s="3">
        <v>0</v>
      </c>
      <c r="AE44" s="11">
        <v>0</v>
      </c>
      <c r="AF44" s="11">
        <v>0</v>
      </c>
      <c r="AG44" s="3">
        <v>60</v>
      </c>
      <c r="AH44" s="11">
        <v>10618.2</v>
      </c>
      <c r="AI44" s="3">
        <v>0</v>
      </c>
      <c r="AJ44" s="11">
        <v>0</v>
      </c>
      <c r="AK44" s="3">
        <v>0</v>
      </c>
      <c r="AL44" s="11">
        <v>0</v>
      </c>
      <c r="AM44" s="3">
        <v>0</v>
      </c>
      <c r="AN44" s="11">
        <v>0</v>
      </c>
      <c r="AO44" s="3">
        <v>35</v>
      </c>
      <c r="AP44" s="11">
        <v>76650.13</v>
      </c>
      <c r="AQ44" s="3">
        <v>0</v>
      </c>
      <c r="AR44" s="11">
        <v>0</v>
      </c>
      <c r="AS44" s="3">
        <v>0</v>
      </c>
      <c r="AT44" s="11">
        <v>0</v>
      </c>
      <c r="AU44" s="3">
        <v>0</v>
      </c>
      <c r="AV44" s="11">
        <v>0</v>
      </c>
      <c r="AW44" s="3">
        <v>0</v>
      </c>
      <c r="AX44" s="11">
        <v>0</v>
      </c>
      <c r="AY44" s="3">
        <v>30</v>
      </c>
      <c r="AZ44" s="11">
        <v>65700.11</v>
      </c>
      <c r="BA44" s="3">
        <v>0</v>
      </c>
      <c r="BB44" s="11">
        <v>0</v>
      </c>
      <c r="BC44" s="3">
        <v>0</v>
      </c>
      <c r="BD44" s="11">
        <v>0</v>
      </c>
      <c r="BE44" s="3">
        <v>0</v>
      </c>
      <c r="BF44" s="11">
        <v>0</v>
      </c>
      <c r="BG44" s="11">
        <v>0</v>
      </c>
      <c r="BH44" s="3">
        <v>10</v>
      </c>
      <c r="BI44" s="11">
        <v>21900.04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f t="shared" si="3"/>
        <v>0</v>
      </c>
      <c r="BQ44" s="11">
        <v>174868.47999999998</v>
      </c>
      <c r="BR44" s="11">
        <f t="shared" si="4"/>
        <v>393868.86</v>
      </c>
      <c r="BS44" s="11">
        <f t="shared" si="5"/>
        <v>393868.86</v>
      </c>
      <c r="BT44" s="11">
        <v>0</v>
      </c>
      <c r="BU44" s="27">
        <f t="shared" si="6"/>
        <v>4726426.32</v>
      </c>
      <c r="BV44" s="29">
        <v>219000.38</v>
      </c>
      <c r="BW44" s="11">
        <f t="shared" si="7"/>
        <v>219000.38</v>
      </c>
      <c r="BX44" s="25">
        <v>0</v>
      </c>
      <c r="BY44" s="11">
        <v>0</v>
      </c>
      <c r="BZ44" s="11">
        <f t="shared" si="8"/>
        <v>0</v>
      </c>
      <c r="CA44" s="25"/>
    </row>
    <row r="45" spans="1:79" ht="21" x14ac:dyDescent="0.25">
      <c r="A45" s="16">
        <v>29</v>
      </c>
      <c r="B45" s="14" t="s">
        <v>123</v>
      </c>
      <c r="C45" s="15" t="s">
        <v>109</v>
      </c>
      <c r="D45" s="13" t="s">
        <v>58</v>
      </c>
      <c r="E45" s="14"/>
      <c r="F45" s="13" t="s">
        <v>71</v>
      </c>
      <c r="G45" s="2" t="s">
        <v>124</v>
      </c>
      <c r="H45" s="3">
        <v>5.41</v>
      </c>
      <c r="I45" s="11">
        <v>239351.93</v>
      </c>
      <c r="J45" s="11">
        <v>0</v>
      </c>
      <c r="K45" s="11">
        <v>0</v>
      </c>
      <c r="L45" s="11">
        <v>0.625</v>
      </c>
      <c r="M45" s="11">
        <v>0.375</v>
      </c>
      <c r="N45" s="11">
        <f t="shared" si="0"/>
        <v>1</v>
      </c>
      <c r="O45" s="11">
        <v>0</v>
      </c>
      <c r="P45" s="11">
        <v>0</v>
      </c>
      <c r="Q45" s="11">
        <v>10</v>
      </c>
      <c r="R45" s="11">
        <v>6</v>
      </c>
      <c r="S45" s="11">
        <f t="shared" si="1"/>
        <v>16</v>
      </c>
      <c r="T45" s="11">
        <v>0</v>
      </c>
      <c r="U45" s="11">
        <v>0</v>
      </c>
      <c r="V45" s="11">
        <v>119675.95999999999</v>
      </c>
      <c r="W45" s="11">
        <v>71805.570000000007</v>
      </c>
      <c r="X45" s="11">
        <f t="shared" si="2"/>
        <v>191481.53</v>
      </c>
      <c r="Y45" s="3">
        <v>25</v>
      </c>
      <c r="Z45" s="11">
        <v>47870.400000000001</v>
      </c>
      <c r="AA45" s="3">
        <v>20</v>
      </c>
      <c r="AB45" s="11">
        <v>7</v>
      </c>
      <c r="AC45" s="11">
        <v>1548.49</v>
      </c>
      <c r="AD45" s="3">
        <v>0</v>
      </c>
      <c r="AE45" s="11">
        <v>0</v>
      </c>
      <c r="AF45" s="11">
        <v>0</v>
      </c>
      <c r="AG45" s="3">
        <v>0</v>
      </c>
      <c r="AH45" s="11">
        <v>0</v>
      </c>
      <c r="AI45" s="3">
        <v>0</v>
      </c>
      <c r="AJ45" s="11">
        <v>0</v>
      </c>
      <c r="AK45" s="3">
        <v>0</v>
      </c>
      <c r="AL45" s="11">
        <v>0</v>
      </c>
      <c r="AM45" s="3">
        <v>40</v>
      </c>
      <c r="AN45" s="11">
        <v>95740.77</v>
      </c>
      <c r="AO45" s="3">
        <v>0</v>
      </c>
      <c r="AP45" s="11">
        <v>0</v>
      </c>
      <c r="AQ45" s="3">
        <v>0</v>
      </c>
      <c r="AR45" s="11">
        <v>0</v>
      </c>
      <c r="AS45" s="3">
        <v>0</v>
      </c>
      <c r="AT45" s="11">
        <v>0</v>
      </c>
      <c r="AU45" s="3">
        <v>0</v>
      </c>
      <c r="AV45" s="11">
        <v>0</v>
      </c>
      <c r="AW45" s="3">
        <v>0</v>
      </c>
      <c r="AX45" s="11">
        <v>0</v>
      </c>
      <c r="AY45" s="3">
        <v>30</v>
      </c>
      <c r="AZ45" s="11">
        <v>71805.58</v>
      </c>
      <c r="BA45" s="3">
        <v>0</v>
      </c>
      <c r="BB45" s="11">
        <v>0</v>
      </c>
      <c r="BC45" s="3">
        <v>0</v>
      </c>
      <c r="BD45" s="11">
        <v>0</v>
      </c>
      <c r="BE45" s="3">
        <v>0</v>
      </c>
      <c r="BF45" s="11">
        <v>0</v>
      </c>
      <c r="BG45" s="11">
        <v>0</v>
      </c>
      <c r="BH45" s="3">
        <v>10</v>
      </c>
      <c r="BI45" s="11">
        <v>23935.200000000001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f t="shared" si="3"/>
        <v>0</v>
      </c>
      <c r="BQ45" s="11">
        <v>193030.04</v>
      </c>
      <c r="BR45" s="11">
        <f t="shared" si="4"/>
        <v>432381.97</v>
      </c>
      <c r="BS45" s="11">
        <f t="shared" si="5"/>
        <v>432381.97</v>
      </c>
      <c r="BT45" s="11">
        <v>0</v>
      </c>
      <c r="BU45" s="27">
        <f t="shared" si="6"/>
        <v>5188583.6399999997</v>
      </c>
      <c r="BV45" s="29">
        <v>239351.93</v>
      </c>
      <c r="BW45" s="11">
        <f t="shared" si="7"/>
        <v>239351.93</v>
      </c>
      <c r="BX45" s="25">
        <v>0</v>
      </c>
      <c r="BY45" s="11">
        <v>0</v>
      </c>
      <c r="BZ45" s="11">
        <f t="shared" si="8"/>
        <v>0</v>
      </c>
      <c r="CA45" s="25"/>
    </row>
    <row r="46" spans="1:79" ht="21.5" thickBot="1" x14ac:dyDescent="0.3">
      <c r="A46" s="16">
        <v>30</v>
      </c>
      <c r="B46" s="14" t="s">
        <v>125</v>
      </c>
      <c r="C46" s="15" t="s">
        <v>102</v>
      </c>
      <c r="D46" s="13" t="s">
        <v>58</v>
      </c>
      <c r="E46" s="14"/>
      <c r="F46" s="13" t="s">
        <v>63</v>
      </c>
      <c r="G46" s="2" t="s">
        <v>126</v>
      </c>
      <c r="H46" s="3">
        <v>4.8600000000000003</v>
      </c>
      <c r="I46" s="11">
        <v>215018.55</v>
      </c>
      <c r="J46" s="11">
        <v>0</v>
      </c>
      <c r="K46" s="11">
        <v>0</v>
      </c>
      <c r="L46" s="11">
        <v>0.25</v>
      </c>
      <c r="M46" s="11">
        <v>0.25</v>
      </c>
      <c r="N46" s="11">
        <f t="shared" si="0"/>
        <v>0.5</v>
      </c>
      <c r="O46" s="11">
        <v>0</v>
      </c>
      <c r="P46" s="11">
        <v>0</v>
      </c>
      <c r="Q46" s="11">
        <v>4</v>
      </c>
      <c r="R46" s="11">
        <v>4</v>
      </c>
      <c r="S46" s="11">
        <f t="shared" si="1"/>
        <v>8</v>
      </c>
      <c r="T46" s="11">
        <v>0</v>
      </c>
      <c r="U46" s="11">
        <v>0</v>
      </c>
      <c r="V46" s="11">
        <v>43003.72</v>
      </c>
      <c r="W46" s="11">
        <v>43003.72</v>
      </c>
      <c r="X46" s="11">
        <f t="shared" si="2"/>
        <v>86007.44</v>
      </c>
      <c r="Y46" s="3">
        <v>25</v>
      </c>
      <c r="Z46" s="11">
        <v>21501.84</v>
      </c>
      <c r="AA46" s="3">
        <v>0</v>
      </c>
      <c r="AB46" s="11">
        <v>0</v>
      </c>
      <c r="AC46" s="11">
        <v>0</v>
      </c>
      <c r="AD46" s="3">
        <v>40</v>
      </c>
      <c r="AE46" s="11">
        <v>8</v>
      </c>
      <c r="AF46" s="11">
        <v>3539.4</v>
      </c>
      <c r="AG46" s="3">
        <v>0</v>
      </c>
      <c r="AH46" s="11">
        <v>0</v>
      </c>
      <c r="AI46" s="3">
        <v>0</v>
      </c>
      <c r="AJ46" s="11">
        <v>0</v>
      </c>
      <c r="AK46" s="3">
        <v>0</v>
      </c>
      <c r="AL46" s="11">
        <v>0</v>
      </c>
      <c r="AM46" s="3">
        <v>0</v>
      </c>
      <c r="AN46" s="11">
        <v>0</v>
      </c>
      <c r="AO46" s="3">
        <v>35</v>
      </c>
      <c r="AP46" s="11">
        <v>37628.239999999998</v>
      </c>
      <c r="AQ46" s="3">
        <v>0</v>
      </c>
      <c r="AR46" s="11">
        <v>0</v>
      </c>
      <c r="AS46" s="3">
        <v>0</v>
      </c>
      <c r="AT46" s="11">
        <v>0</v>
      </c>
      <c r="AU46" s="3">
        <v>0</v>
      </c>
      <c r="AV46" s="11">
        <v>0</v>
      </c>
      <c r="AW46" s="3">
        <v>10</v>
      </c>
      <c r="AX46" s="11">
        <v>43250</v>
      </c>
      <c r="AY46" s="3">
        <v>30</v>
      </c>
      <c r="AZ46" s="11">
        <v>32252.78</v>
      </c>
      <c r="BA46" s="3">
        <v>0</v>
      </c>
      <c r="BB46" s="11">
        <v>0</v>
      </c>
      <c r="BC46" s="3">
        <v>0</v>
      </c>
      <c r="BD46" s="11">
        <v>0</v>
      </c>
      <c r="BE46" s="3">
        <v>0</v>
      </c>
      <c r="BF46" s="11">
        <v>0</v>
      </c>
      <c r="BG46" s="11">
        <v>0</v>
      </c>
      <c r="BH46" s="3">
        <v>10</v>
      </c>
      <c r="BI46" s="11">
        <v>10750.92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f t="shared" si="3"/>
        <v>0</v>
      </c>
      <c r="BQ46" s="11">
        <v>127421.33999999998</v>
      </c>
      <c r="BR46" s="11">
        <f t="shared" si="4"/>
        <v>234930.62</v>
      </c>
      <c r="BS46" s="11">
        <f t="shared" si="5"/>
        <v>234930.62</v>
      </c>
      <c r="BT46" s="11">
        <v>0</v>
      </c>
      <c r="BU46" s="27">
        <f t="shared" si="6"/>
        <v>2819167.44</v>
      </c>
      <c r="BV46" s="29">
        <v>107509.28</v>
      </c>
      <c r="BW46" s="11">
        <f t="shared" si="7"/>
        <v>107509.28</v>
      </c>
      <c r="BX46" s="25">
        <v>0</v>
      </c>
      <c r="BY46" s="11">
        <v>0</v>
      </c>
      <c r="BZ46" s="11">
        <f t="shared" si="8"/>
        <v>0</v>
      </c>
      <c r="CA46" s="25"/>
    </row>
    <row r="47" spans="1:79" ht="11" thickBot="1" x14ac:dyDescent="0.3">
      <c r="A47" s="4"/>
      <c r="B47" s="5"/>
      <c r="C47" s="6"/>
      <c r="D47" s="6"/>
      <c r="E47" s="5"/>
      <c r="F47" s="7"/>
      <c r="G47" s="7"/>
      <c r="H47" s="7"/>
      <c r="I47" s="8"/>
      <c r="J47" s="17">
        <f t="shared" ref="J47:X47" si="9">SUM(J17:J46)</f>
        <v>0</v>
      </c>
      <c r="K47" s="17">
        <f t="shared" si="9"/>
        <v>6.4687999999999999</v>
      </c>
      <c r="L47" s="17">
        <f t="shared" si="9"/>
        <v>11.4375</v>
      </c>
      <c r="M47" s="17">
        <f t="shared" si="9"/>
        <v>5.25</v>
      </c>
      <c r="N47" s="17">
        <f t="shared" si="9"/>
        <v>23.156300000000002</v>
      </c>
      <c r="O47" s="17">
        <f t="shared" si="9"/>
        <v>0</v>
      </c>
      <c r="P47" s="17">
        <f t="shared" si="9"/>
        <v>103.5</v>
      </c>
      <c r="Q47" s="17">
        <f t="shared" si="9"/>
        <v>183</v>
      </c>
      <c r="R47" s="17">
        <f t="shared" si="9"/>
        <v>84</v>
      </c>
      <c r="S47" s="17">
        <f t="shared" si="9"/>
        <v>370.5</v>
      </c>
      <c r="T47" s="17">
        <f t="shared" si="9"/>
        <v>0</v>
      </c>
      <c r="U47" s="17">
        <f t="shared" si="9"/>
        <v>1136291.23</v>
      </c>
      <c r="V47" s="17">
        <f t="shared" si="9"/>
        <v>2019493.2099999997</v>
      </c>
      <c r="W47" s="17">
        <f t="shared" si="9"/>
        <v>919469.79</v>
      </c>
      <c r="X47" s="17">
        <f t="shared" si="9"/>
        <v>4075254.2299999995</v>
      </c>
      <c r="Y47" s="7"/>
      <c r="Z47" s="17">
        <f>SUM(Z17:Z46)</f>
        <v>1018813.5400000003</v>
      </c>
      <c r="AA47" s="8"/>
      <c r="AB47" s="17">
        <f>SUM(AB17:AB46)</f>
        <v>55</v>
      </c>
      <c r="AC47" s="17">
        <f>SUM(AC17:AC46)</f>
        <v>12166.7</v>
      </c>
      <c r="AD47" s="8"/>
      <c r="AE47" s="17">
        <f>SUM(AE17:AE46)</f>
        <v>145</v>
      </c>
      <c r="AF47" s="17">
        <f>SUM(AF17:AF46)</f>
        <v>64151.65</v>
      </c>
      <c r="AG47" s="7"/>
      <c r="AH47" s="17">
        <f>SUM(AH17:AH46)</f>
        <v>92024.4</v>
      </c>
      <c r="AI47" s="7"/>
      <c r="AJ47" s="17">
        <f>SUM(AJ17:AJ46)</f>
        <v>17697</v>
      </c>
      <c r="AK47" s="7"/>
      <c r="AL47" s="8">
        <f>SUM(AL17:AL46)</f>
        <v>0</v>
      </c>
      <c r="AM47" s="7"/>
      <c r="AN47" s="8">
        <f>SUM(AN17:AN46)</f>
        <v>662697.36</v>
      </c>
      <c r="AO47" s="7"/>
      <c r="AP47" s="8">
        <f>SUM(AP17:AP46)</f>
        <v>510971.83999999997</v>
      </c>
      <c r="AQ47" s="7"/>
      <c r="AR47" s="8">
        <f>SUM(AR17:AR46)</f>
        <v>479432.45000000007</v>
      </c>
      <c r="AS47" s="7"/>
      <c r="AT47" s="8">
        <f>SUM(AT17:AT46)</f>
        <v>0</v>
      </c>
      <c r="AU47" s="7"/>
      <c r="AV47" s="8">
        <f>SUM(AV17:AV46)</f>
        <v>0</v>
      </c>
      <c r="AW47" s="7"/>
      <c r="AX47" s="8">
        <f>SUM(AX17:AX46)</f>
        <v>129750</v>
      </c>
      <c r="AY47" s="7"/>
      <c r="AZ47" s="8">
        <f>SUM(AZ17:AZ46)</f>
        <v>1528220.26</v>
      </c>
      <c r="BA47" s="7"/>
      <c r="BB47" s="8">
        <f>SUM(BB17:BB46)</f>
        <v>0</v>
      </c>
      <c r="BC47" s="7"/>
      <c r="BD47" s="8">
        <f>SUM(BD17:BD46)</f>
        <v>0</v>
      </c>
      <c r="BE47" s="7"/>
      <c r="BF47" s="8">
        <f>SUM(BF17:BF46)</f>
        <v>0</v>
      </c>
      <c r="BG47" s="8">
        <f>SUM(BG17:BG46)</f>
        <v>0</v>
      </c>
      <c r="BH47" s="7"/>
      <c r="BI47" s="17">
        <f t="shared" ref="BI47:CA47" si="10">SUM(BI17:BI46)</f>
        <v>509406.77000000014</v>
      </c>
      <c r="BJ47" s="17">
        <f t="shared" si="10"/>
        <v>0</v>
      </c>
      <c r="BK47" s="17">
        <f t="shared" si="10"/>
        <v>0</v>
      </c>
      <c r="BL47" s="17">
        <f t="shared" si="10"/>
        <v>0</v>
      </c>
      <c r="BM47" s="17">
        <f t="shared" si="10"/>
        <v>0</v>
      </c>
      <c r="BN47" s="17">
        <f t="shared" si="10"/>
        <v>0</v>
      </c>
      <c r="BO47" s="17">
        <f t="shared" si="10"/>
        <v>0</v>
      </c>
      <c r="BP47" s="17">
        <f t="shared" si="10"/>
        <v>0</v>
      </c>
      <c r="BQ47" s="17">
        <f t="shared" si="10"/>
        <v>4006518.4299999992</v>
      </c>
      <c r="BR47" s="17">
        <f t="shared" si="10"/>
        <v>9100586.1999999993</v>
      </c>
      <c r="BS47" s="17">
        <f t="shared" si="10"/>
        <v>9100586.1999999993</v>
      </c>
      <c r="BT47" s="17">
        <f t="shared" si="10"/>
        <v>0</v>
      </c>
      <c r="BU47" s="28">
        <f t="shared" si="10"/>
        <v>109207034.39999996</v>
      </c>
      <c r="BV47" s="30">
        <f t="shared" si="10"/>
        <v>4993592.6100000003</v>
      </c>
      <c r="BW47" s="17">
        <f t="shared" si="10"/>
        <v>4993592.6100000003</v>
      </c>
      <c r="BX47" s="26">
        <f t="shared" si="10"/>
        <v>0</v>
      </c>
      <c r="BY47" s="17">
        <f t="shared" si="10"/>
        <v>0</v>
      </c>
      <c r="BZ47" s="17">
        <f t="shared" si="10"/>
        <v>0</v>
      </c>
      <c r="CA47" s="26">
        <f t="shared" si="10"/>
        <v>0</v>
      </c>
    </row>
    <row r="49" spans="61:68" x14ac:dyDescent="0.25">
      <c r="BP49" s="24"/>
    </row>
    <row r="50" spans="61:68" ht="18.5" x14ac:dyDescent="0.45">
      <c r="BI50" s="161"/>
      <c r="BJ50" s="161" t="s">
        <v>383</v>
      </c>
      <c r="BK50" s="161"/>
      <c r="BL50" s="161"/>
      <c r="BM50" s="161"/>
    </row>
    <row r="51" spans="61:68" ht="18.5" x14ac:dyDescent="0.45">
      <c r="BI51" s="161"/>
      <c r="BJ51" s="161"/>
      <c r="BK51" s="161"/>
      <c r="BL51" s="161"/>
      <c r="BM51" s="161"/>
    </row>
    <row r="52" spans="61:68" ht="18.5" x14ac:dyDescent="0.45">
      <c r="BI52" s="161"/>
      <c r="BJ52" s="161" t="s">
        <v>384</v>
      </c>
      <c r="BK52" s="161"/>
      <c r="BL52" s="161"/>
      <c r="BM52" s="161"/>
    </row>
    <row r="53" spans="61:68" ht="18.5" x14ac:dyDescent="0.45">
      <c r="BI53" s="161"/>
      <c r="BJ53" s="161"/>
      <c r="BK53" s="161"/>
      <c r="BL53" s="161"/>
      <c r="BM53" s="161"/>
    </row>
    <row r="54" spans="61:68" ht="18.5" x14ac:dyDescent="0.45">
      <c r="BI54" s="161"/>
      <c r="BJ54" s="161" t="s">
        <v>385</v>
      </c>
      <c r="BK54" s="161"/>
      <c r="BL54" s="161"/>
      <c r="BM54" s="161"/>
    </row>
    <row r="55" spans="61:68" ht="18.5" x14ac:dyDescent="0.45">
      <c r="BI55" s="161"/>
      <c r="BJ55" s="161"/>
      <c r="BK55" s="161"/>
      <c r="BL55" s="161"/>
      <c r="BM55" s="161"/>
    </row>
    <row r="56" spans="61:68" ht="18.5" x14ac:dyDescent="0.45">
      <c r="BI56" s="161"/>
      <c r="BJ56" s="161" t="s">
        <v>386</v>
      </c>
      <c r="BK56" s="161"/>
      <c r="BL56" s="161"/>
      <c r="BM56" s="161"/>
    </row>
  </sheetData>
  <mergeCells count="93">
    <mergeCell ref="AW11:AX11"/>
    <mergeCell ref="O11:X11"/>
    <mergeCell ref="Y11:Z11"/>
    <mergeCell ref="AA11:AF11"/>
    <mergeCell ref="AG11:AH11"/>
    <mergeCell ref="AI11:AJ11"/>
    <mergeCell ref="AK11:AL11"/>
    <mergeCell ref="AM11:AN11"/>
    <mergeCell ref="AO11:AP11"/>
    <mergeCell ref="AQ11:AR11"/>
    <mergeCell ref="AS11:AT11"/>
    <mergeCell ref="AU11:AV11"/>
    <mergeCell ref="A12:A16"/>
    <mergeCell ref="B12:B16"/>
    <mergeCell ref="C12:C16"/>
    <mergeCell ref="D12:D16"/>
    <mergeCell ref="E12:E16"/>
    <mergeCell ref="AY11:AZ11"/>
    <mergeCell ref="BA11:BB11"/>
    <mergeCell ref="BC11:BD11"/>
    <mergeCell ref="BE11:BG11"/>
    <mergeCell ref="BH11:BI11"/>
    <mergeCell ref="O12:S12"/>
    <mergeCell ref="J13:J16"/>
    <mergeCell ref="K13:K16"/>
    <mergeCell ref="L13:L16"/>
    <mergeCell ref="M13:M16"/>
    <mergeCell ref="S13:S16"/>
    <mergeCell ref="O13:O16"/>
    <mergeCell ref="P13:P16"/>
    <mergeCell ref="Q13:Q16"/>
    <mergeCell ref="R13:R16"/>
    <mergeCell ref="F12:F16"/>
    <mergeCell ref="G12:G16"/>
    <mergeCell ref="H12:H16"/>
    <mergeCell ref="I12:I16"/>
    <mergeCell ref="J12:N12"/>
    <mergeCell ref="N13:N16"/>
    <mergeCell ref="AI12:AJ15"/>
    <mergeCell ref="T13:T16"/>
    <mergeCell ref="U13:U16"/>
    <mergeCell ref="V13:V16"/>
    <mergeCell ref="W13:W16"/>
    <mergeCell ref="T12:W12"/>
    <mergeCell ref="X12:X16"/>
    <mergeCell ref="Y12:Z15"/>
    <mergeCell ref="AA12:AF12"/>
    <mergeCell ref="AG12:AH15"/>
    <mergeCell ref="AA13:AC13"/>
    <mergeCell ref="AD13:AF13"/>
    <mergeCell ref="AA14:AA16"/>
    <mergeCell ref="AB14:AB16"/>
    <mergeCell ref="AC14:AC16"/>
    <mergeCell ref="AD14:AD16"/>
    <mergeCell ref="AW12:AX15"/>
    <mergeCell ref="AY12:AZ15"/>
    <mergeCell ref="BA12:BB15"/>
    <mergeCell ref="BC12:BD15"/>
    <mergeCell ref="BE12:BG14"/>
    <mergeCell ref="AM12:AN15"/>
    <mergeCell ref="AO12:AP15"/>
    <mergeCell ref="AQ12:AR15"/>
    <mergeCell ref="AS12:AT15"/>
    <mergeCell ref="AU12:AV15"/>
    <mergeCell ref="BY15:BY16"/>
    <mergeCell ref="BP12:BP16"/>
    <mergeCell ref="BQ12:BQ16"/>
    <mergeCell ref="BR12:BT14"/>
    <mergeCell ref="BU12:BU16"/>
    <mergeCell ref="BV12:BX14"/>
    <mergeCell ref="BY12:CA14"/>
    <mergeCell ref="BR15:BR16"/>
    <mergeCell ref="BS15:BS16"/>
    <mergeCell ref="BT15:BT16"/>
    <mergeCell ref="BV15:BV16"/>
    <mergeCell ref="BZ15:BZ16"/>
    <mergeCell ref="CA15:CA16"/>
    <mergeCell ref="C9:W9"/>
    <mergeCell ref="AE14:AE16"/>
    <mergeCell ref="AF14:AF16"/>
    <mergeCell ref="BW15:BW16"/>
    <mergeCell ref="BX15:BX16"/>
    <mergeCell ref="BJ12:BJ16"/>
    <mergeCell ref="BK12:BK16"/>
    <mergeCell ref="BL12:BL16"/>
    <mergeCell ref="BM12:BM16"/>
    <mergeCell ref="BN12:BN16"/>
    <mergeCell ref="BO12:BO16"/>
    <mergeCell ref="BH12:BI15"/>
    <mergeCell ref="BE15:BE16"/>
    <mergeCell ref="BF15:BF16"/>
    <mergeCell ref="BG15:BG16"/>
    <mergeCell ref="AK12:AL15"/>
  </mergeCells>
  <pageMargins left="0.19685039370078741" right="0.19685039370078741" top="0.39370078740157483" bottom="0.39370078740157483" header="0.31496062992125984" footer="0.31496062992125984"/>
  <pageSetup paperSize="9" scale="49" fitToWidth="3" orientation="landscape" r:id="rId1"/>
  <headerFooter>
    <oddFooter>&amp;R&amp;5Документ сформирован информационной системой «Фаворит» © г.Астана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A66"/>
  <sheetViews>
    <sheetView workbookViewId="0">
      <selection activeCell="AB2" sqref="AB2:AD4"/>
    </sheetView>
  </sheetViews>
  <sheetFormatPr defaultColWidth="9.08984375" defaultRowHeight="10.5" x14ac:dyDescent="0.25"/>
  <cols>
    <col min="1" max="1" width="4.6328125" style="18" customWidth="1"/>
    <col min="2" max="2" width="17.90625" style="18" customWidth="1"/>
    <col min="3" max="3" width="27.6328125" style="18" customWidth="1"/>
    <col min="4" max="7" width="7.6328125" style="18" customWidth="1"/>
    <col min="8" max="8" width="10.6328125" style="18" customWidth="1"/>
    <col min="9" max="9" width="6.54296875" style="18" customWidth="1"/>
    <col min="10" max="10" width="11.90625" style="18" customWidth="1"/>
    <col min="11" max="16" width="11.6328125" style="18" customWidth="1"/>
    <col min="17" max="17" width="8.08984375" style="18" customWidth="1"/>
    <col min="18" max="18" width="13.08984375" style="18" customWidth="1"/>
    <col min="19" max="19" width="7.36328125" style="18" customWidth="1"/>
    <col min="20" max="25" width="11.6328125" style="18" customWidth="1"/>
    <col min="26" max="26" width="7.36328125" style="18" customWidth="1"/>
    <col min="27" max="27" width="11.6328125" style="18" customWidth="1"/>
    <col min="28" max="28" width="7.36328125" style="18" customWidth="1"/>
    <col min="29" max="29" width="11.6328125" style="18" customWidth="1"/>
    <col min="30" max="30" width="7.36328125" style="18" customWidth="1"/>
    <col min="31" max="31" width="11.6328125" style="18" customWidth="1"/>
    <col min="32" max="32" width="8.36328125" style="18" customWidth="1"/>
    <col min="33" max="33" width="11.6328125" style="18" customWidth="1"/>
    <col min="34" max="34" width="6.6328125" style="18" customWidth="1"/>
    <col min="35" max="35" width="11.6328125" style="18" customWidth="1"/>
    <col min="36" max="36" width="7.36328125" style="18" customWidth="1"/>
    <col min="37" max="37" width="11.6328125" style="18" customWidth="1"/>
    <col min="38" max="38" width="7.54296875" style="18" customWidth="1"/>
    <col min="39" max="40" width="11.6328125" style="18" customWidth="1"/>
    <col min="41" max="41" width="14.36328125" style="18" customWidth="1"/>
    <col min="42" max="42" width="11.6328125" style="18" customWidth="1"/>
    <col min="43" max="43" width="9.453125" style="18" bestFit="1" customWidth="1"/>
    <col min="44" max="46" width="10.6328125" style="18" customWidth="1"/>
    <col min="47" max="47" width="12.6328125" style="18" customWidth="1"/>
    <col min="48" max="53" width="11.90625" style="18" customWidth="1"/>
    <col min="54" max="16384" width="9.08984375" style="18"/>
  </cols>
  <sheetData>
    <row r="2" spans="1:53" ht="18.5" x14ac:dyDescent="0.45">
      <c r="C2" s="161" t="s">
        <v>379</v>
      </c>
      <c r="AB2" s="161" t="s">
        <v>378</v>
      </c>
      <c r="AC2" s="161"/>
      <c r="AD2" s="161"/>
    </row>
    <row r="3" spans="1:53" ht="18.5" x14ac:dyDescent="0.45">
      <c r="C3" s="161" t="s">
        <v>387</v>
      </c>
      <c r="AB3" s="161" t="s">
        <v>377</v>
      </c>
      <c r="AC3" s="161"/>
      <c r="AD3" s="161"/>
    </row>
    <row r="4" spans="1:53" ht="18.5" x14ac:dyDescent="0.45">
      <c r="C4" s="161" t="s">
        <v>380</v>
      </c>
      <c r="AB4" s="161" t="s">
        <v>382</v>
      </c>
      <c r="AC4" s="161"/>
      <c r="AD4" s="161"/>
    </row>
    <row r="5" spans="1:53" ht="18.5" x14ac:dyDescent="0.45">
      <c r="C5" s="161" t="s">
        <v>381</v>
      </c>
    </row>
    <row r="10" spans="1:53" customFormat="1" ht="14.5" x14ac:dyDescent="0.35">
      <c r="C10" s="10" t="s">
        <v>127</v>
      </c>
      <c r="D10" s="32"/>
      <c r="E10" s="32"/>
      <c r="F10" s="32"/>
      <c r="G10" s="32"/>
      <c r="H10" s="32"/>
      <c r="I10" s="32"/>
      <c r="J10" s="32"/>
      <c r="K10" s="32"/>
      <c r="L10" s="32"/>
    </row>
    <row r="11" spans="1:53" customFormat="1" ht="14.5" x14ac:dyDescent="0.35">
      <c r="A11" s="32"/>
      <c r="B11" s="18"/>
      <c r="C11" s="10" t="s">
        <v>54</v>
      </c>
      <c r="D11" s="33"/>
      <c r="E11" s="33"/>
      <c r="F11" s="33"/>
      <c r="G11" s="33"/>
      <c r="H11" s="33"/>
      <c r="I11" s="33"/>
      <c r="J11" s="33"/>
      <c r="K11" s="33"/>
      <c r="L11" s="33"/>
    </row>
    <row r="12" spans="1:53" customFormat="1" ht="14.5" x14ac:dyDescent="0.35">
      <c r="A12" s="33"/>
      <c r="B12" s="18"/>
      <c r="C12" s="10"/>
      <c r="D12" s="33"/>
      <c r="E12" s="33"/>
      <c r="F12" s="33"/>
      <c r="G12" s="33"/>
      <c r="H12" s="33"/>
      <c r="I12" s="33"/>
      <c r="J12" s="33"/>
      <c r="K12" s="33"/>
      <c r="L12" s="33"/>
      <c r="U12" s="34"/>
      <c r="V12" s="34"/>
    </row>
    <row r="13" spans="1:53" customFormat="1" ht="14.5" x14ac:dyDescent="0.35">
      <c r="A13" s="3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4"/>
      <c r="T13" s="34"/>
      <c r="U13" s="34"/>
      <c r="V13" s="34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P13" s="34"/>
      <c r="AQ13" s="34"/>
      <c r="AR13" s="34"/>
      <c r="AS13" s="34"/>
      <c r="AT13" s="34"/>
    </row>
    <row r="14" spans="1:53" s="21" customFormat="1" ht="13.5" thickBot="1" x14ac:dyDescent="0.35">
      <c r="B14" s="22" t="s">
        <v>128</v>
      </c>
    </row>
    <row r="15" spans="1:53" ht="10.25" customHeight="1" x14ac:dyDescent="0.25">
      <c r="A15" s="214" t="s">
        <v>129</v>
      </c>
      <c r="B15" s="217" t="s">
        <v>26</v>
      </c>
      <c r="C15" s="217" t="s">
        <v>130</v>
      </c>
      <c r="D15" s="217" t="s">
        <v>131</v>
      </c>
      <c r="E15" s="217" t="s">
        <v>5</v>
      </c>
      <c r="F15" s="217" t="s">
        <v>132</v>
      </c>
      <c r="G15" s="217" t="s">
        <v>6</v>
      </c>
      <c r="H15" s="217" t="s">
        <v>133</v>
      </c>
      <c r="I15" s="220" t="s">
        <v>39</v>
      </c>
      <c r="J15" s="221"/>
      <c r="K15" s="232" t="s">
        <v>134</v>
      </c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4"/>
      <c r="AQ15" s="217" t="s">
        <v>25</v>
      </c>
      <c r="AR15" s="220" t="s">
        <v>48</v>
      </c>
      <c r="AS15" s="235"/>
      <c r="AT15" s="221"/>
      <c r="AU15" s="232" t="s">
        <v>49</v>
      </c>
      <c r="AV15" s="239" t="s">
        <v>50</v>
      </c>
      <c r="AW15" s="225"/>
      <c r="AX15" s="226"/>
      <c r="AY15" s="224" t="s">
        <v>51</v>
      </c>
      <c r="AZ15" s="225"/>
      <c r="BA15" s="226"/>
    </row>
    <row r="16" spans="1:53" ht="84.65" customHeight="1" x14ac:dyDescent="0.25">
      <c r="A16" s="215"/>
      <c r="B16" s="218"/>
      <c r="C16" s="218"/>
      <c r="D16" s="218"/>
      <c r="E16" s="218"/>
      <c r="F16" s="218"/>
      <c r="G16" s="218"/>
      <c r="H16" s="218"/>
      <c r="I16" s="222"/>
      <c r="J16" s="223"/>
      <c r="K16" s="230" t="s">
        <v>42</v>
      </c>
      <c r="L16" s="230" t="s">
        <v>41</v>
      </c>
      <c r="M16" s="230" t="s">
        <v>135</v>
      </c>
      <c r="N16" s="230" t="s">
        <v>136</v>
      </c>
      <c r="O16" s="230" t="s">
        <v>137</v>
      </c>
      <c r="P16" s="230" t="s">
        <v>138</v>
      </c>
      <c r="Q16" s="243" t="s">
        <v>23</v>
      </c>
      <c r="R16" s="244"/>
      <c r="S16" s="241" t="s">
        <v>52</v>
      </c>
      <c r="T16" s="242"/>
      <c r="U16" s="245" t="s">
        <v>139</v>
      </c>
      <c r="V16" s="245" t="s">
        <v>140</v>
      </c>
      <c r="W16" s="230" t="s">
        <v>141</v>
      </c>
      <c r="X16" s="230" t="s">
        <v>24</v>
      </c>
      <c r="Y16" s="230" t="s">
        <v>21</v>
      </c>
      <c r="Z16" s="241" t="s">
        <v>14</v>
      </c>
      <c r="AA16" s="242"/>
      <c r="AB16" s="241" t="s">
        <v>15</v>
      </c>
      <c r="AC16" s="242"/>
      <c r="AD16" s="241" t="s">
        <v>142</v>
      </c>
      <c r="AE16" s="242"/>
      <c r="AF16" s="241" t="s">
        <v>143</v>
      </c>
      <c r="AG16" s="242"/>
      <c r="AH16" s="241" t="s">
        <v>144</v>
      </c>
      <c r="AI16" s="242"/>
      <c r="AJ16" s="241" t="s">
        <v>145</v>
      </c>
      <c r="AK16" s="242"/>
      <c r="AL16" s="241" t="s">
        <v>146</v>
      </c>
      <c r="AM16" s="242"/>
      <c r="AN16" s="230" t="s">
        <v>31</v>
      </c>
      <c r="AO16" s="245" t="s">
        <v>147</v>
      </c>
      <c r="AP16" s="230" t="s">
        <v>27</v>
      </c>
      <c r="AQ16" s="218"/>
      <c r="AR16" s="222"/>
      <c r="AS16" s="236"/>
      <c r="AT16" s="223"/>
      <c r="AU16" s="237"/>
      <c r="AV16" s="240"/>
      <c r="AW16" s="228"/>
      <c r="AX16" s="229"/>
      <c r="AY16" s="227"/>
      <c r="AZ16" s="228"/>
      <c r="BA16" s="229"/>
    </row>
    <row r="17" spans="1:53" ht="23.4" customHeight="1" thickBot="1" x14ac:dyDescent="0.3">
      <c r="A17" s="216"/>
      <c r="B17" s="219"/>
      <c r="C17" s="219"/>
      <c r="D17" s="219"/>
      <c r="E17" s="219"/>
      <c r="F17" s="219"/>
      <c r="G17" s="219"/>
      <c r="H17" s="219"/>
      <c r="I17" s="36" t="s">
        <v>12</v>
      </c>
      <c r="J17" s="36" t="s">
        <v>13</v>
      </c>
      <c r="K17" s="231"/>
      <c r="L17" s="231"/>
      <c r="M17" s="231"/>
      <c r="N17" s="231"/>
      <c r="O17" s="231"/>
      <c r="P17" s="231"/>
      <c r="Q17" s="35" t="s">
        <v>12</v>
      </c>
      <c r="R17" s="35" t="s">
        <v>13</v>
      </c>
      <c r="S17" s="36" t="s">
        <v>12</v>
      </c>
      <c r="T17" s="36" t="s">
        <v>13</v>
      </c>
      <c r="U17" s="246"/>
      <c r="V17" s="246"/>
      <c r="W17" s="231"/>
      <c r="X17" s="231"/>
      <c r="Y17" s="231"/>
      <c r="Z17" s="36" t="s">
        <v>12</v>
      </c>
      <c r="AA17" s="36" t="s">
        <v>13</v>
      </c>
      <c r="AB17" s="36" t="s">
        <v>12</v>
      </c>
      <c r="AC17" s="36" t="s">
        <v>13</v>
      </c>
      <c r="AD17" s="36" t="s">
        <v>12</v>
      </c>
      <c r="AE17" s="36" t="s">
        <v>13</v>
      </c>
      <c r="AF17" s="37" t="s">
        <v>12</v>
      </c>
      <c r="AG17" s="37" t="s">
        <v>13</v>
      </c>
      <c r="AH17" s="37" t="s">
        <v>12</v>
      </c>
      <c r="AI17" s="37" t="s">
        <v>13</v>
      </c>
      <c r="AJ17" s="37" t="s">
        <v>12</v>
      </c>
      <c r="AK17" s="37" t="s">
        <v>13</v>
      </c>
      <c r="AL17" s="37" t="s">
        <v>12</v>
      </c>
      <c r="AM17" s="37" t="s">
        <v>13</v>
      </c>
      <c r="AN17" s="231"/>
      <c r="AO17" s="246"/>
      <c r="AP17" s="231"/>
      <c r="AQ17" s="219"/>
      <c r="AR17" s="38" t="s">
        <v>45</v>
      </c>
      <c r="AS17" s="38" t="s">
        <v>46</v>
      </c>
      <c r="AT17" s="38" t="s">
        <v>47</v>
      </c>
      <c r="AU17" s="238"/>
      <c r="AV17" s="39" t="s">
        <v>45</v>
      </c>
      <c r="AW17" s="38" t="s">
        <v>46</v>
      </c>
      <c r="AX17" s="40" t="s">
        <v>47</v>
      </c>
      <c r="AY17" s="38" t="s">
        <v>45</v>
      </c>
      <c r="AZ17" s="38" t="s">
        <v>46</v>
      </c>
      <c r="BA17" s="40" t="s">
        <v>47</v>
      </c>
    </row>
    <row r="18" spans="1:53" ht="21" x14ac:dyDescent="0.25">
      <c r="A18" s="41">
        <v>1</v>
      </c>
      <c r="B18" s="42" t="s">
        <v>76</v>
      </c>
      <c r="C18" s="43" t="s">
        <v>148</v>
      </c>
      <c r="D18" s="44">
        <v>1</v>
      </c>
      <c r="E18" s="2" t="s">
        <v>149</v>
      </c>
      <c r="F18" s="45" t="s">
        <v>150</v>
      </c>
      <c r="G18" s="3">
        <v>5.91</v>
      </c>
      <c r="H18" s="46">
        <v>209178.53999999998</v>
      </c>
      <c r="I18" s="46">
        <v>25</v>
      </c>
      <c r="J18" s="46">
        <v>52294.64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26147.32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50</v>
      </c>
      <c r="AE18" s="46">
        <v>209178.54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11">
        <v>0</v>
      </c>
      <c r="AO18" s="11">
        <v>0</v>
      </c>
      <c r="AP18" s="47">
        <f t="shared" ref="AP18:AP34" si="0">AQ18-(K18+L18+M18+N18+O18+P18+R18+T18+U18+V18+W18+X18+Y18+AA18+AC18+AE18+AG18+AI18+AK18+AM18+AN18+AO18)</f>
        <v>0</v>
      </c>
      <c r="AQ18" s="46">
        <v>235325.86</v>
      </c>
      <c r="AR18" s="46">
        <v>496799.04</v>
      </c>
      <c r="AS18" s="11">
        <f t="shared" ref="AS18:AS34" si="1">AR18-AT18</f>
        <v>496799.04</v>
      </c>
      <c r="AT18" s="46">
        <v>0</v>
      </c>
      <c r="AU18" s="48">
        <f t="shared" ref="AU18:AU34" si="2">AR18*12</f>
        <v>5961588.4799999995</v>
      </c>
      <c r="AV18" s="29">
        <v>261473.18</v>
      </c>
      <c r="AW18" s="11">
        <f t="shared" ref="AW18:AW34" si="3">AV18-AX18</f>
        <v>261473.18</v>
      </c>
      <c r="AX18" s="25">
        <v>0</v>
      </c>
      <c r="AY18" s="11">
        <v>0</v>
      </c>
      <c r="AZ18" s="11">
        <f t="shared" ref="AZ18:AZ34" si="4">AY18-BA18</f>
        <v>0</v>
      </c>
      <c r="BA18" s="25"/>
    </row>
    <row r="19" spans="1:53" ht="21" x14ac:dyDescent="0.25">
      <c r="A19" s="41">
        <v>2</v>
      </c>
      <c r="B19" s="42" t="s">
        <v>92</v>
      </c>
      <c r="C19" s="43" t="s">
        <v>151</v>
      </c>
      <c r="D19" s="44">
        <v>1</v>
      </c>
      <c r="E19" s="2" t="s">
        <v>152</v>
      </c>
      <c r="F19" s="45" t="s">
        <v>153</v>
      </c>
      <c r="G19" s="3">
        <v>5.31</v>
      </c>
      <c r="H19" s="46">
        <v>187942.13999999998</v>
      </c>
      <c r="I19" s="46">
        <v>25</v>
      </c>
      <c r="J19" s="46">
        <v>46985.54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23492.77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50</v>
      </c>
      <c r="AE19" s="46">
        <v>117463.84</v>
      </c>
      <c r="AF19" s="46">
        <v>0</v>
      </c>
      <c r="AG19" s="46">
        <v>0</v>
      </c>
      <c r="AH19" s="46">
        <v>0</v>
      </c>
      <c r="AI19" s="46">
        <v>0</v>
      </c>
      <c r="AJ19" s="46">
        <v>0</v>
      </c>
      <c r="AK19" s="46">
        <v>0</v>
      </c>
      <c r="AL19" s="46">
        <v>0</v>
      </c>
      <c r="AM19" s="46">
        <v>0</v>
      </c>
      <c r="AN19" s="11">
        <v>0</v>
      </c>
      <c r="AO19" s="11">
        <v>0</v>
      </c>
      <c r="AP19" s="47">
        <f t="shared" si="0"/>
        <v>0</v>
      </c>
      <c r="AQ19" s="46">
        <v>140956.60999999999</v>
      </c>
      <c r="AR19" s="46">
        <v>375884.29</v>
      </c>
      <c r="AS19" s="11">
        <f t="shared" si="1"/>
        <v>375884.29</v>
      </c>
      <c r="AT19" s="46">
        <v>0</v>
      </c>
      <c r="AU19" s="48">
        <f t="shared" si="2"/>
        <v>4510611.4799999995</v>
      </c>
      <c r="AV19" s="29">
        <v>234927.68</v>
      </c>
      <c r="AW19" s="11">
        <f t="shared" si="3"/>
        <v>234927.68</v>
      </c>
      <c r="AX19" s="25">
        <v>0</v>
      </c>
      <c r="AY19" s="11">
        <v>0</v>
      </c>
      <c r="AZ19" s="11">
        <f t="shared" si="4"/>
        <v>0</v>
      </c>
      <c r="BA19" s="25"/>
    </row>
    <row r="20" spans="1:53" ht="21" x14ac:dyDescent="0.25">
      <c r="A20" s="41">
        <v>3</v>
      </c>
      <c r="B20" s="42" t="s">
        <v>94</v>
      </c>
      <c r="C20" s="43" t="s">
        <v>154</v>
      </c>
      <c r="D20" s="44">
        <v>1</v>
      </c>
      <c r="E20" s="2" t="s">
        <v>91</v>
      </c>
      <c r="F20" s="45" t="s">
        <v>155</v>
      </c>
      <c r="G20" s="3">
        <v>4.07</v>
      </c>
      <c r="H20" s="46">
        <v>144053.57</v>
      </c>
      <c r="I20" s="46">
        <v>25</v>
      </c>
      <c r="J20" s="46">
        <v>36013.4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18006.7</v>
      </c>
      <c r="Y20" s="46">
        <v>0</v>
      </c>
      <c r="Z20" s="46">
        <v>0</v>
      </c>
      <c r="AA20" s="46">
        <v>0</v>
      </c>
      <c r="AB20" s="46">
        <v>0</v>
      </c>
      <c r="AC20" s="46">
        <v>0</v>
      </c>
      <c r="AD20" s="46">
        <v>0</v>
      </c>
      <c r="AE20" s="46">
        <v>0</v>
      </c>
      <c r="AF20" s="46">
        <v>0</v>
      </c>
      <c r="AG20" s="46">
        <v>0</v>
      </c>
      <c r="AH20" s="46">
        <v>0</v>
      </c>
      <c r="AI20" s="46">
        <v>0</v>
      </c>
      <c r="AJ20" s="46">
        <v>0</v>
      </c>
      <c r="AK20" s="46">
        <v>0</v>
      </c>
      <c r="AL20" s="46">
        <v>30</v>
      </c>
      <c r="AM20" s="46">
        <v>54020.09</v>
      </c>
      <c r="AN20" s="11">
        <v>0</v>
      </c>
      <c r="AO20" s="11">
        <v>0</v>
      </c>
      <c r="AP20" s="47">
        <f t="shared" si="0"/>
        <v>0</v>
      </c>
      <c r="AQ20" s="46">
        <v>72026.790000000008</v>
      </c>
      <c r="AR20" s="46">
        <v>252093.76</v>
      </c>
      <c r="AS20" s="11">
        <f t="shared" si="1"/>
        <v>252093.76</v>
      </c>
      <c r="AT20" s="46">
        <v>0</v>
      </c>
      <c r="AU20" s="48">
        <f t="shared" si="2"/>
        <v>3025125.12</v>
      </c>
      <c r="AV20" s="29">
        <v>180066.97</v>
      </c>
      <c r="AW20" s="11">
        <f t="shared" si="3"/>
        <v>180066.97</v>
      </c>
      <c r="AX20" s="25">
        <v>0</v>
      </c>
      <c r="AY20" s="11">
        <v>0</v>
      </c>
      <c r="AZ20" s="11">
        <f t="shared" si="4"/>
        <v>0</v>
      </c>
      <c r="BA20" s="25"/>
    </row>
    <row r="21" spans="1:53" ht="21" x14ac:dyDescent="0.25">
      <c r="A21" s="41">
        <v>4</v>
      </c>
      <c r="B21" s="42" t="s">
        <v>104</v>
      </c>
      <c r="C21" s="43" t="s">
        <v>156</v>
      </c>
      <c r="D21" s="44">
        <v>1</v>
      </c>
      <c r="E21" s="2" t="s">
        <v>68</v>
      </c>
      <c r="F21" s="45" t="s">
        <v>155</v>
      </c>
      <c r="G21" s="3">
        <v>4.21</v>
      </c>
      <c r="H21" s="46">
        <v>149008.75</v>
      </c>
      <c r="I21" s="46">
        <v>25</v>
      </c>
      <c r="J21" s="46">
        <v>37252.18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18626.09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30</v>
      </c>
      <c r="AM21" s="46">
        <v>55878.28</v>
      </c>
      <c r="AN21" s="11">
        <v>0</v>
      </c>
      <c r="AO21" s="11">
        <v>0</v>
      </c>
      <c r="AP21" s="47">
        <f t="shared" si="0"/>
        <v>0</v>
      </c>
      <c r="AQ21" s="46">
        <v>74504.37</v>
      </c>
      <c r="AR21" s="46">
        <v>260765.3</v>
      </c>
      <c r="AS21" s="11">
        <f t="shared" si="1"/>
        <v>260765.3</v>
      </c>
      <c r="AT21" s="46">
        <v>0</v>
      </c>
      <c r="AU21" s="48">
        <f t="shared" si="2"/>
        <v>3129183.5999999996</v>
      </c>
      <c r="AV21" s="29">
        <v>186260.93</v>
      </c>
      <c r="AW21" s="11">
        <f t="shared" si="3"/>
        <v>186260.93</v>
      </c>
      <c r="AX21" s="25">
        <v>0</v>
      </c>
      <c r="AY21" s="11">
        <v>0</v>
      </c>
      <c r="AZ21" s="11">
        <f t="shared" si="4"/>
        <v>0</v>
      </c>
      <c r="BA21" s="25"/>
    </row>
    <row r="22" spans="1:53" ht="21" x14ac:dyDescent="0.25">
      <c r="A22" s="41">
        <v>5</v>
      </c>
      <c r="B22" s="42" t="s">
        <v>112</v>
      </c>
      <c r="C22" s="43" t="s">
        <v>157</v>
      </c>
      <c r="D22" s="44">
        <v>1</v>
      </c>
      <c r="E22" s="2" t="s">
        <v>107</v>
      </c>
      <c r="F22" s="45" t="s">
        <v>67</v>
      </c>
      <c r="G22" s="3">
        <v>4.74</v>
      </c>
      <c r="H22" s="46">
        <v>167767.56</v>
      </c>
      <c r="I22" s="46">
        <v>25</v>
      </c>
      <c r="J22" s="46">
        <v>41941.89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20970.95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6">
        <v>0</v>
      </c>
      <c r="AJ22" s="46">
        <v>0</v>
      </c>
      <c r="AK22" s="46">
        <v>0</v>
      </c>
      <c r="AL22" s="46">
        <v>30</v>
      </c>
      <c r="AM22" s="46">
        <v>62912.84</v>
      </c>
      <c r="AN22" s="11">
        <v>0</v>
      </c>
      <c r="AO22" s="11">
        <v>0</v>
      </c>
      <c r="AP22" s="47">
        <f t="shared" si="0"/>
        <v>0</v>
      </c>
      <c r="AQ22" s="46">
        <v>83883.789999999979</v>
      </c>
      <c r="AR22" s="46">
        <v>293593.24</v>
      </c>
      <c r="AS22" s="11">
        <f t="shared" si="1"/>
        <v>293593.24</v>
      </c>
      <c r="AT22" s="46">
        <v>0</v>
      </c>
      <c r="AU22" s="48">
        <f t="shared" si="2"/>
        <v>3523118.88</v>
      </c>
      <c r="AV22" s="29">
        <v>209709.45</v>
      </c>
      <c r="AW22" s="11">
        <f t="shared" si="3"/>
        <v>209709.45</v>
      </c>
      <c r="AX22" s="25">
        <v>0</v>
      </c>
      <c r="AY22" s="11">
        <v>0</v>
      </c>
      <c r="AZ22" s="11">
        <f t="shared" si="4"/>
        <v>0</v>
      </c>
      <c r="BA22" s="25"/>
    </row>
    <row r="23" spans="1:53" ht="21" x14ac:dyDescent="0.25">
      <c r="A23" s="41">
        <v>6</v>
      </c>
      <c r="B23" s="42" t="s">
        <v>115</v>
      </c>
      <c r="C23" s="43" t="s">
        <v>158</v>
      </c>
      <c r="D23" s="44">
        <v>1</v>
      </c>
      <c r="E23" s="2" t="s">
        <v>149</v>
      </c>
      <c r="F23" s="45" t="s">
        <v>153</v>
      </c>
      <c r="G23" s="3">
        <v>5.62</v>
      </c>
      <c r="H23" s="46">
        <v>198914.28</v>
      </c>
      <c r="I23" s="46">
        <v>25</v>
      </c>
      <c r="J23" s="46">
        <v>49728.57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24864.29</v>
      </c>
      <c r="Y23" s="46">
        <v>0</v>
      </c>
      <c r="Z23" s="46">
        <v>0</v>
      </c>
      <c r="AA23" s="46">
        <v>0</v>
      </c>
      <c r="AB23" s="46">
        <v>0</v>
      </c>
      <c r="AC23" s="46">
        <v>0</v>
      </c>
      <c r="AD23" s="46">
        <v>50</v>
      </c>
      <c r="AE23" s="46">
        <v>124321.43</v>
      </c>
      <c r="AF23" s="46">
        <v>0</v>
      </c>
      <c r="AG23" s="46">
        <v>0</v>
      </c>
      <c r="AH23" s="46">
        <v>0</v>
      </c>
      <c r="AI23" s="46">
        <v>0</v>
      </c>
      <c r="AJ23" s="46">
        <v>0</v>
      </c>
      <c r="AK23" s="46">
        <v>0</v>
      </c>
      <c r="AL23" s="46">
        <v>0</v>
      </c>
      <c r="AM23" s="46">
        <v>0</v>
      </c>
      <c r="AN23" s="11">
        <v>0</v>
      </c>
      <c r="AO23" s="11">
        <v>0</v>
      </c>
      <c r="AP23" s="47">
        <f t="shared" si="0"/>
        <v>0</v>
      </c>
      <c r="AQ23" s="46">
        <v>149185.72</v>
      </c>
      <c r="AR23" s="46">
        <v>397828.57</v>
      </c>
      <c r="AS23" s="11">
        <f t="shared" si="1"/>
        <v>397828.57</v>
      </c>
      <c r="AT23" s="46">
        <v>0</v>
      </c>
      <c r="AU23" s="48">
        <f t="shared" si="2"/>
        <v>4773942.84</v>
      </c>
      <c r="AV23" s="29">
        <v>248642.85</v>
      </c>
      <c r="AW23" s="11">
        <f t="shared" si="3"/>
        <v>248642.85</v>
      </c>
      <c r="AX23" s="25">
        <v>0</v>
      </c>
      <c r="AY23" s="11">
        <v>0</v>
      </c>
      <c r="AZ23" s="11">
        <f t="shared" si="4"/>
        <v>0</v>
      </c>
      <c r="BA23" s="25"/>
    </row>
    <row r="24" spans="1:53" ht="21" x14ac:dyDescent="0.25">
      <c r="A24" s="41">
        <v>7</v>
      </c>
      <c r="B24" s="42" t="s">
        <v>159</v>
      </c>
      <c r="C24" s="43" t="s">
        <v>160</v>
      </c>
      <c r="D24" s="44">
        <v>1</v>
      </c>
      <c r="E24" s="2" t="s">
        <v>161</v>
      </c>
      <c r="F24" s="45" t="s">
        <v>162</v>
      </c>
      <c r="G24" s="3">
        <v>3.71</v>
      </c>
      <c r="H24" s="46">
        <v>131311.73000000001</v>
      </c>
      <c r="I24" s="46">
        <v>25</v>
      </c>
      <c r="J24" s="46">
        <v>32827.94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16413.97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11">
        <v>0</v>
      </c>
      <c r="AO24" s="11">
        <v>0</v>
      </c>
      <c r="AP24" s="47">
        <f t="shared" si="0"/>
        <v>0</v>
      </c>
      <c r="AQ24" s="46">
        <v>16413.97</v>
      </c>
      <c r="AR24" s="46">
        <v>180553.64</v>
      </c>
      <c r="AS24" s="11">
        <f t="shared" si="1"/>
        <v>180553.64</v>
      </c>
      <c r="AT24" s="46">
        <v>0</v>
      </c>
      <c r="AU24" s="48">
        <f t="shared" si="2"/>
        <v>2166643.6800000002</v>
      </c>
      <c r="AV24" s="29">
        <v>164139.67000000001</v>
      </c>
      <c r="AW24" s="11">
        <f t="shared" si="3"/>
        <v>164139.67000000001</v>
      </c>
      <c r="AX24" s="25">
        <v>0</v>
      </c>
      <c r="AY24" s="11">
        <v>0</v>
      </c>
      <c r="AZ24" s="11">
        <f t="shared" si="4"/>
        <v>0</v>
      </c>
      <c r="BA24" s="25"/>
    </row>
    <row r="25" spans="1:53" ht="21" x14ac:dyDescent="0.25">
      <c r="A25" s="41">
        <v>8</v>
      </c>
      <c r="B25" s="42" t="s">
        <v>125</v>
      </c>
      <c r="C25" s="43" t="s">
        <v>163</v>
      </c>
      <c r="D25" s="44">
        <v>1</v>
      </c>
      <c r="E25" s="2" t="s">
        <v>75</v>
      </c>
      <c r="F25" s="45" t="s">
        <v>153</v>
      </c>
      <c r="G25" s="3">
        <v>5.03</v>
      </c>
      <c r="H25" s="46">
        <v>178031.82</v>
      </c>
      <c r="I25" s="46">
        <v>25</v>
      </c>
      <c r="J25" s="46">
        <v>44507.96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22253.98</v>
      </c>
      <c r="Y25" s="46">
        <v>0</v>
      </c>
      <c r="Z25" s="46">
        <v>0</v>
      </c>
      <c r="AA25" s="46">
        <v>0</v>
      </c>
      <c r="AB25" s="46">
        <v>0</v>
      </c>
      <c r="AC25" s="46">
        <v>0</v>
      </c>
      <c r="AD25" s="46">
        <v>30</v>
      </c>
      <c r="AE25" s="46">
        <v>66761.929999999993</v>
      </c>
      <c r="AF25" s="46">
        <v>0</v>
      </c>
      <c r="AG25" s="46">
        <v>0</v>
      </c>
      <c r="AH25" s="46">
        <v>0</v>
      </c>
      <c r="AI25" s="46">
        <v>0</v>
      </c>
      <c r="AJ25" s="46">
        <v>0</v>
      </c>
      <c r="AK25" s="46">
        <v>0</v>
      </c>
      <c r="AL25" s="46">
        <v>0</v>
      </c>
      <c r="AM25" s="46">
        <v>0</v>
      </c>
      <c r="AN25" s="11">
        <v>0</v>
      </c>
      <c r="AO25" s="11">
        <v>0</v>
      </c>
      <c r="AP25" s="47">
        <f t="shared" si="0"/>
        <v>0</v>
      </c>
      <c r="AQ25" s="46">
        <v>89015.91</v>
      </c>
      <c r="AR25" s="46">
        <v>311555.69</v>
      </c>
      <c r="AS25" s="11">
        <f t="shared" si="1"/>
        <v>311555.69</v>
      </c>
      <c r="AT25" s="46">
        <v>0</v>
      </c>
      <c r="AU25" s="48">
        <f t="shared" si="2"/>
        <v>3738668.2800000003</v>
      </c>
      <c r="AV25" s="29">
        <v>222539.78</v>
      </c>
      <c r="AW25" s="11">
        <f t="shared" si="3"/>
        <v>222539.78</v>
      </c>
      <c r="AX25" s="25">
        <v>0</v>
      </c>
      <c r="AY25" s="11">
        <v>0</v>
      </c>
      <c r="AZ25" s="11">
        <f t="shared" si="4"/>
        <v>0</v>
      </c>
      <c r="BA25" s="25"/>
    </row>
    <row r="26" spans="1:53" ht="21" x14ac:dyDescent="0.25">
      <c r="A26" s="41">
        <v>9</v>
      </c>
      <c r="B26" s="42" t="s">
        <v>82</v>
      </c>
      <c r="C26" s="43" t="s">
        <v>164</v>
      </c>
      <c r="D26" s="44">
        <v>1</v>
      </c>
      <c r="E26" s="2" t="s">
        <v>165</v>
      </c>
      <c r="F26" s="45" t="s">
        <v>59</v>
      </c>
      <c r="G26" s="3">
        <v>4.59</v>
      </c>
      <c r="H26" s="46">
        <v>162458.46</v>
      </c>
      <c r="I26" s="46">
        <v>25</v>
      </c>
      <c r="J26" s="46">
        <v>40614.620000000003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20307.310000000001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11">
        <v>0</v>
      </c>
      <c r="AO26" s="11">
        <v>0</v>
      </c>
      <c r="AP26" s="47">
        <f t="shared" si="0"/>
        <v>0</v>
      </c>
      <c r="AQ26" s="46">
        <v>20307.310000000027</v>
      </c>
      <c r="AR26" s="46">
        <v>223380.39</v>
      </c>
      <c r="AS26" s="11">
        <f t="shared" si="1"/>
        <v>223380.39</v>
      </c>
      <c r="AT26" s="46">
        <v>0</v>
      </c>
      <c r="AU26" s="48">
        <f t="shared" si="2"/>
        <v>2680564.6800000002</v>
      </c>
      <c r="AV26" s="29">
        <v>203073.08</v>
      </c>
      <c r="AW26" s="11">
        <f t="shared" si="3"/>
        <v>203073.08</v>
      </c>
      <c r="AX26" s="25">
        <v>0</v>
      </c>
      <c r="AY26" s="11">
        <v>0</v>
      </c>
      <c r="AZ26" s="11">
        <f t="shared" si="4"/>
        <v>0</v>
      </c>
      <c r="BA26" s="25"/>
    </row>
    <row r="27" spans="1:53" ht="21" x14ac:dyDescent="0.25">
      <c r="A27" s="41">
        <v>10</v>
      </c>
      <c r="B27" s="42" t="s">
        <v>84</v>
      </c>
      <c r="C27" s="43" t="s">
        <v>166</v>
      </c>
      <c r="D27" s="44">
        <v>1</v>
      </c>
      <c r="E27" s="2" t="s">
        <v>91</v>
      </c>
      <c r="F27" s="45" t="s">
        <v>155</v>
      </c>
      <c r="G27" s="3">
        <v>4.07</v>
      </c>
      <c r="H27" s="46">
        <v>144053.57</v>
      </c>
      <c r="I27" s="46">
        <v>25</v>
      </c>
      <c r="J27" s="46">
        <v>36013.4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18006.7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0</v>
      </c>
      <c r="AL27" s="46">
        <v>30</v>
      </c>
      <c r="AM27" s="46">
        <v>54020.09</v>
      </c>
      <c r="AN27" s="11">
        <v>0</v>
      </c>
      <c r="AO27" s="11">
        <v>0</v>
      </c>
      <c r="AP27" s="47">
        <f t="shared" si="0"/>
        <v>0</v>
      </c>
      <c r="AQ27" s="46">
        <v>72026.790000000008</v>
      </c>
      <c r="AR27" s="46">
        <v>252093.76</v>
      </c>
      <c r="AS27" s="11">
        <f t="shared" si="1"/>
        <v>252093.76</v>
      </c>
      <c r="AT27" s="46">
        <v>0</v>
      </c>
      <c r="AU27" s="48">
        <f t="shared" si="2"/>
        <v>3025125.12</v>
      </c>
      <c r="AV27" s="29">
        <v>180066.97</v>
      </c>
      <c r="AW27" s="11">
        <f t="shared" si="3"/>
        <v>180066.97</v>
      </c>
      <c r="AX27" s="25">
        <v>0</v>
      </c>
      <c r="AY27" s="11">
        <v>0</v>
      </c>
      <c r="AZ27" s="11">
        <f t="shared" si="4"/>
        <v>0</v>
      </c>
      <c r="BA27" s="25"/>
    </row>
    <row r="28" spans="1:53" ht="21" x14ac:dyDescent="0.25">
      <c r="A28" s="41">
        <v>11</v>
      </c>
      <c r="B28" s="42" t="s">
        <v>167</v>
      </c>
      <c r="C28" s="43" t="s">
        <v>168</v>
      </c>
      <c r="D28" s="44">
        <v>0.5</v>
      </c>
      <c r="E28" s="2" t="s">
        <v>169</v>
      </c>
      <c r="F28" s="45" t="s">
        <v>162</v>
      </c>
      <c r="G28" s="3">
        <v>4</v>
      </c>
      <c r="H28" s="46">
        <v>70788</v>
      </c>
      <c r="I28" s="46">
        <v>25</v>
      </c>
      <c r="J28" s="46">
        <v>17697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8848.5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6">
        <v>0</v>
      </c>
      <c r="AJ28" s="46">
        <v>0</v>
      </c>
      <c r="AK28" s="46">
        <v>0</v>
      </c>
      <c r="AL28" s="46">
        <v>0</v>
      </c>
      <c r="AM28" s="46">
        <v>0</v>
      </c>
      <c r="AN28" s="11">
        <v>0</v>
      </c>
      <c r="AO28" s="11">
        <v>0</v>
      </c>
      <c r="AP28" s="47">
        <f t="shared" si="0"/>
        <v>0</v>
      </c>
      <c r="AQ28" s="46">
        <v>8848.5</v>
      </c>
      <c r="AR28" s="46">
        <v>97333.5</v>
      </c>
      <c r="AS28" s="11">
        <f t="shared" si="1"/>
        <v>97333.5</v>
      </c>
      <c r="AT28" s="46">
        <v>0</v>
      </c>
      <c r="AU28" s="48">
        <f t="shared" si="2"/>
        <v>1168002</v>
      </c>
      <c r="AV28" s="29">
        <v>0</v>
      </c>
      <c r="AW28" s="11">
        <f t="shared" si="3"/>
        <v>0</v>
      </c>
      <c r="AX28" s="25">
        <v>0</v>
      </c>
      <c r="AY28" s="11">
        <v>0</v>
      </c>
      <c r="AZ28" s="11">
        <f t="shared" si="4"/>
        <v>0</v>
      </c>
      <c r="BA28" s="25"/>
    </row>
    <row r="29" spans="1:53" ht="21" x14ac:dyDescent="0.25">
      <c r="A29" s="41">
        <v>12</v>
      </c>
      <c r="B29" s="42" t="s">
        <v>170</v>
      </c>
      <c r="C29" s="43" t="s">
        <v>171</v>
      </c>
      <c r="D29" s="44">
        <v>1</v>
      </c>
      <c r="E29" s="2" t="s">
        <v>172</v>
      </c>
      <c r="F29" s="45" t="s">
        <v>162</v>
      </c>
      <c r="G29" s="3">
        <v>3.71</v>
      </c>
      <c r="H29" s="46">
        <v>170705.25999999998</v>
      </c>
      <c r="I29" s="46">
        <v>25</v>
      </c>
      <c r="J29" s="46">
        <v>42676.32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21338.16</v>
      </c>
      <c r="Y29" s="46">
        <v>0</v>
      </c>
      <c r="Z29" s="46">
        <v>0</v>
      </c>
      <c r="AA29" s="46">
        <v>0</v>
      </c>
      <c r="AB29" s="46">
        <v>0</v>
      </c>
      <c r="AC29" s="46">
        <v>0</v>
      </c>
      <c r="AD29" s="46">
        <v>0</v>
      </c>
      <c r="AE29" s="46">
        <v>0</v>
      </c>
      <c r="AF29" s="46">
        <v>0</v>
      </c>
      <c r="AG29" s="46">
        <v>0</v>
      </c>
      <c r="AH29" s="46">
        <v>0</v>
      </c>
      <c r="AI29" s="46">
        <v>0</v>
      </c>
      <c r="AJ29" s="46">
        <v>0</v>
      </c>
      <c r="AK29" s="46">
        <v>0</v>
      </c>
      <c r="AL29" s="46">
        <v>0</v>
      </c>
      <c r="AM29" s="46">
        <v>0</v>
      </c>
      <c r="AN29" s="11">
        <v>0</v>
      </c>
      <c r="AO29" s="11">
        <v>0</v>
      </c>
      <c r="AP29" s="47">
        <f t="shared" si="0"/>
        <v>0</v>
      </c>
      <c r="AQ29" s="46">
        <v>21338.160000000003</v>
      </c>
      <c r="AR29" s="46">
        <v>234719.74</v>
      </c>
      <c r="AS29" s="11">
        <f t="shared" si="1"/>
        <v>234719.74</v>
      </c>
      <c r="AT29" s="46">
        <v>0</v>
      </c>
      <c r="AU29" s="48">
        <f t="shared" si="2"/>
        <v>2816636.88</v>
      </c>
      <c r="AV29" s="29">
        <v>213381.58</v>
      </c>
      <c r="AW29" s="11">
        <f t="shared" si="3"/>
        <v>213381.58</v>
      </c>
      <c r="AX29" s="25">
        <v>0</v>
      </c>
      <c r="AY29" s="11">
        <v>0</v>
      </c>
      <c r="AZ29" s="11">
        <f t="shared" si="4"/>
        <v>0</v>
      </c>
      <c r="BA29" s="25"/>
    </row>
    <row r="30" spans="1:53" ht="21" x14ac:dyDescent="0.25">
      <c r="A30" s="41">
        <v>13</v>
      </c>
      <c r="B30" s="42" t="s">
        <v>173</v>
      </c>
      <c r="C30" s="43" t="s">
        <v>174</v>
      </c>
      <c r="D30" s="44">
        <v>0.5</v>
      </c>
      <c r="E30" s="2" t="s">
        <v>60</v>
      </c>
      <c r="F30" s="45" t="s">
        <v>175</v>
      </c>
      <c r="G30" s="3">
        <v>3.01</v>
      </c>
      <c r="H30" s="46">
        <v>53267.97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5326.8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6">
        <v>0</v>
      </c>
      <c r="AF30" s="46">
        <v>0</v>
      </c>
      <c r="AG30" s="46">
        <v>0</v>
      </c>
      <c r="AH30" s="46">
        <v>0</v>
      </c>
      <c r="AI30" s="46">
        <v>0</v>
      </c>
      <c r="AJ30" s="46">
        <v>0</v>
      </c>
      <c r="AK30" s="46">
        <v>0</v>
      </c>
      <c r="AL30" s="46">
        <v>0</v>
      </c>
      <c r="AM30" s="46">
        <v>0</v>
      </c>
      <c r="AN30" s="11">
        <v>0</v>
      </c>
      <c r="AO30" s="11">
        <v>0</v>
      </c>
      <c r="AP30" s="47">
        <f t="shared" si="0"/>
        <v>0</v>
      </c>
      <c r="AQ30" s="46">
        <v>5326.7999999999956</v>
      </c>
      <c r="AR30" s="46">
        <v>58594.77</v>
      </c>
      <c r="AS30" s="11">
        <f t="shared" si="1"/>
        <v>58594.77</v>
      </c>
      <c r="AT30" s="46">
        <v>0</v>
      </c>
      <c r="AU30" s="48">
        <f t="shared" si="2"/>
        <v>703137.24</v>
      </c>
      <c r="AV30" s="29">
        <v>53267.97</v>
      </c>
      <c r="AW30" s="11">
        <f t="shared" si="3"/>
        <v>53267.97</v>
      </c>
      <c r="AX30" s="25">
        <v>0</v>
      </c>
      <c r="AY30" s="11">
        <v>0</v>
      </c>
      <c r="AZ30" s="11">
        <f t="shared" si="4"/>
        <v>0</v>
      </c>
      <c r="BA30" s="25"/>
    </row>
    <row r="31" spans="1:53" ht="21" x14ac:dyDescent="0.25">
      <c r="A31" s="41">
        <v>14</v>
      </c>
      <c r="B31" s="42" t="s">
        <v>65</v>
      </c>
      <c r="C31" s="43" t="s">
        <v>176</v>
      </c>
      <c r="D31" s="44">
        <v>0.5</v>
      </c>
      <c r="E31" s="2" t="s">
        <v>105</v>
      </c>
      <c r="F31" s="45" t="s">
        <v>177</v>
      </c>
      <c r="G31" s="3">
        <v>4.46</v>
      </c>
      <c r="H31" s="46">
        <v>79813.460000000006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7981.34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46">
        <v>0</v>
      </c>
      <c r="AL31" s="46">
        <v>0</v>
      </c>
      <c r="AM31" s="46">
        <v>0</v>
      </c>
      <c r="AN31" s="11">
        <v>0</v>
      </c>
      <c r="AO31" s="11">
        <v>0</v>
      </c>
      <c r="AP31" s="47">
        <f t="shared" si="0"/>
        <v>0</v>
      </c>
      <c r="AQ31" s="46">
        <v>7981.3399999999965</v>
      </c>
      <c r="AR31" s="46">
        <v>87794.8</v>
      </c>
      <c r="AS31" s="11">
        <f t="shared" si="1"/>
        <v>87794.8</v>
      </c>
      <c r="AT31" s="46">
        <v>0</v>
      </c>
      <c r="AU31" s="48">
        <f t="shared" si="2"/>
        <v>1053537.6000000001</v>
      </c>
      <c r="AV31" s="29">
        <v>79813.47</v>
      </c>
      <c r="AW31" s="11">
        <f t="shared" si="3"/>
        <v>79813.47</v>
      </c>
      <c r="AX31" s="25">
        <v>0</v>
      </c>
      <c r="AY31" s="11">
        <v>0</v>
      </c>
      <c r="AZ31" s="11">
        <f t="shared" si="4"/>
        <v>0</v>
      </c>
      <c r="BA31" s="25"/>
    </row>
    <row r="32" spans="1:53" x14ac:dyDescent="0.25">
      <c r="A32" s="41">
        <v>15</v>
      </c>
      <c r="B32" s="42" t="s">
        <v>178</v>
      </c>
      <c r="C32" s="43" t="s">
        <v>179</v>
      </c>
      <c r="D32" s="44">
        <v>1</v>
      </c>
      <c r="E32" s="2" t="s">
        <v>64</v>
      </c>
      <c r="F32" s="45" t="s">
        <v>180</v>
      </c>
      <c r="G32" s="3">
        <v>3.5</v>
      </c>
      <c r="H32" s="46">
        <v>123879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12387.9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6">
        <v>0</v>
      </c>
      <c r="AJ32" s="46">
        <v>0</v>
      </c>
      <c r="AK32" s="46">
        <v>0</v>
      </c>
      <c r="AL32" s="46">
        <v>0</v>
      </c>
      <c r="AM32" s="46">
        <v>0</v>
      </c>
      <c r="AN32" s="11">
        <v>0</v>
      </c>
      <c r="AO32" s="11">
        <v>0</v>
      </c>
      <c r="AP32" s="47">
        <f t="shared" si="0"/>
        <v>0</v>
      </c>
      <c r="AQ32" s="46">
        <v>12387.899999999994</v>
      </c>
      <c r="AR32" s="46">
        <v>136266.9</v>
      </c>
      <c r="AS32" s="11">
        <f t="shared" si="1"/>
        <v>136266.9</v>
      </c>
      <c r="AT32" s="46">
        <v>0</v>
      </c>
      <c r="AU32" s="48">
        <f t="shared" si="2"/>
        <v>1635202.7999999998</v>
      </c>
      <c r="AV32" s="29">
        <v>123879</v>
      </c>
      <c r="AW32" s="11">
        <f t="shared" si="3"/>
        <v>123879</v>
      </c>
      <c r="AX32" s="25">
        <v>0</v>
      </c>
      <c r="AY32" s="11">
        <v>0</v>
      </c>
      <c r="AZ32" s="11">
        <f t="shared" si="4"/>
        <v>0</v>
      </c>
      <c r="BA32" s="25"/>
    </row>
    <row r="33" spans="1:53" ht="21" x14ac:dyDescent="0.25">
      <c r="A33" s="41">
        <v>16</v>
      </c>
      <c r="B33" s="42" t="s">
        <v>181</v>
      </c>
      <c r="C33" s="43" t="s">
        <v>182</v>
      </c>
      <c r="D33" s="44">
        <v>0.5</v>
      </c>
      <c r="E33" s="2" t="s">
        <v>64</v>
      </c>
      <c r="F33" s="45" t="s">
        <v>177</v>
      </c>
      <c r="G33" s="3">
        <v>4.43</v>
      </c>
      <c r="H33" s="46">
        <v>59859.26</v>
      </c>
      <c r="I33" s="46">
        <v>25</v>
      </c>
      <c r="J33" s="46">
        <v>39906.74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9976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</v>
      </c>
      <c r="AE33" s="46">
        <v>0</v>
      </c>
      <c r="AF33" s="46">
        <v>0</v>
      </c>
      <c r="AG33" s="46">
        <v>0</v>
      </c>
      <c r="AH33" s="46">
        <v>0</v>
      </c>
      <c r="AI33" s="46">
        <v>0</v>
      </c>
      <c r="AJ33" s="46">
        <v>0</v>
      </c>
      <c r="AK33" s="46">
        <v>0</v>
      </c>
      <c r="AL33" s="46">
        <v>0</v>
      </c>
      <c r="AM33" s="46">
        <v>0</v>
      </c>
      <c r="AN33" s="11">
        <v>0</v>
      </c>
      <c r="AO33" s="11">
        <v>0</v>
      </c>
      <c r="AP33" s="47">
        <f t="shared" si="0"/>
        <v>0</v>
      </c>
      <c r="AQ33" s="46">
        <v>9976</v>
      </c>
      <c r="AR33" s="46">
        <v>109742</v>
      </c>
      <c r="AS33" s="11">
        <f t="shared" si="1"/>
        <v>109742</v>
      </c>
      <c r="AT33" s="46">
        <v>0</v>
      </c>
      <c r="AU33" s="48">
        <f t="shared" si="2"/>
        <v>1316904</v>
      </c>
      <c r="AV33" s="29">
        <v>199533.68</v>
      </c>
      <c r="AW33" s="11">
        <f t="shared" si="3"/>
        <v>199533.68</v>
      </c>
      <c r="AX33" s="25">
        <v>0</v>
      </c>
      <c r="AY33" s="11">
        <v>199533.68</v>
      </c>
      <c r="AZ33" s="11">
        <f t="shared" si="4"/>
        <v>199533.68</v>
      </c>
      <c r="BA33" s="25"/>
    </row>
    <row r="34" spans="1:53" ht="21" x14ac:dyDescent="0.25">
      <c r="A34" s="41">
        <v>17</v>
      </c>
      <c r="B34" s="42" t="s">
        <v>183</v>
      </c>
      <c r="C34" s="43" t="s">
        <v>184</v>
      </c>
      <c r="D34" s="44">
        <v>1</v>
      </c>
      <c r="E34" s="2" t="s">
        <v>64</v>
      </c>
      <c r="F34" s="45" t="s">
        <v>180</v>
      </c>
      <c r="G34" s="3">
        <v>3.5</v>
      </c>
      <c r="H34" s="46">
        <v>123879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12387.9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  <c r="AG34" s="46">
        <v>0</v>
      </c>
      <c r="AH34" s="46">
        <v>0</v>
      </c>
      <c r="AI34" s="46">
        <v>0</v>
      </c>
      <c r="AJ34" s="46">
        <v>0</v>
      </c>
      <c r="AK34" s="46">
        <v>0</v>
      </c>
      <c r="AL34" s="46">
        <v>0</v>
      </c>
      <c r="AM34" s="46">
        <v>0</v>
      </c>
      <c r="AN34" s="11">
        <v>0</v>
      </c>
      <c r="AO34" s="11">
        <v>0</v>
      </c>
      <c r="AP34" s="47">
        <f t="shared" si="0"/>
        <v>0</v>
      </c>
      <c r="AQ34" s="46">
        <v>12387.899999999994</v>
      </c>
      <c r="AR34" s="46">
        <v>136266.9</v>
      </c>
      <c r="AS34" s="11">
        <f t="shared" si="1"/>
        <v>136266.9</v>
      </c>
      <c r="AT34" s="46">
        <v>0</v>
      </c>
      <c r="AU34" s="48">
        <f t="shared" si="2"/>
        <v>1635202.7999999998</v>
      </c>
      <c r="AV34" s="29">
        <v>123879</v>
      </c>
      <c r="AW34" s="11">
        <f t="shared" si="3"/>
        <v>123879</v>
      </c>
      <c r="AX34" s="25">
        <v>0</v>
      </c>
      <c r="AY34" s="11">
        <v>0</v>
      </c>
      <c r="AZ34" s="11">
        <f t="shared" si="4"/>
        <v>0</v>
      </c>
      <c r="BA34" s="25"/>
    </row>
    <row r="35" spans="1:53" x14ac:dyDescent="0.25">
      <c r="A35" s="49"/>
      <c r="B35" s="50" t="s">
        <v>185</v>
      </c>
      <c r="C35" s="51"/>
      <c r="D35" s="52">
        <f>SUM(D18:D34)</f>
        <v>15</v>
      </c>
      <c r="E35" s="51"/>
      <c r="F35" s="51"/>
      <c r="G35" s="51"/>
      <c r="H35" s="53">
        <f>SUM(H18:H34)</f>
        <v>2354912.37</v>
      </c>
      <c r="I35" s="53"/>
      <c r="J35" s="53">
        <f t="shared" ref="J35:P35" si="5">SUM(J18:J34)</f>
        <v>518460.2</v>
      </c>
      <c r="K35" s="53">
        <f t="shared" si="5"/>
        <v>0</v>
      </c>
      <c r="L35" s="53">
        <f t="shared" si="5"/>
        <v>0</v>
      </c>
      <c r="M35" s="53">
        <f t="shared" si="5"/>
        <v>0</v>
      </c>
      <c r="N35" s="53">
        <f t="shared" si="5"/>
        <v>0</v>
      </c>
      <c r="O35" s="53">
        <f t="shared" si="5"/>
        <v>0</v>
      </c>
      <c r="P35" s="53">
        <f t="shared" si="5"/>
        <v>0</v>
      </c>
      <c r="Q35" s="53"/>
      <c r="R35" s="53">
        <f>SUM(R18:R34)</f>
        <v>0</v>
      </c>
      <c r="S35" s="53"/>
      <c r="T35" s="53">
        <f t="shared" ref="T35:Y35" si="6">SUM(T18:T34)</f>
        <v>0</v>
      </c>
      <c r="U35" s="53">
        <f t="shared" si="6"/>
        <v>0</v>
      </c>
      <c r="V35" s="53">
        <f t="shared" si="6"/>
        <v>0</v>
      </c>
      <c r="W35" s="53">
        <f t="shared" si="6"/>
        <v>0</v>
      </c>
      <c r="X35" s="53">
        <f t="shared" si="6"/>
        <v>287336.68000000005</v>
      </c>
      <c r="Y35" s="53">
        <f t="shared" si="6"/>
        <v>0</v>
      </c>
      <c r="Z35" s="53"/>
      <c r="AA35" s="53">
        <f>SUM(AA18:AA34)</f>
        <v>0</v>
      </c>
      <c r="AB35" s="53"/>
      <c r="AC35" s="53">
        <f>SUM(AC18:AC34)</f>
        <v>0</v>
      </c>
      <c r="AD35" s="53"/>
      <c r="AE35" s="53">
        <f>SUM(AE18:AE34)</f>
        <v>517725.74</v>
      </c>
      <c r="AF35" s="53"/>
      <c r="AG35" s="53">
        <f>SUM(AG18:AG34)</f>
        <v>0</v>
      </c>
      <c r="AH35" s="53"/>
      <c r="AI35" s="53">
        <f>SUM(AI18:AI34)</f>
        <v>0</v>
      </c>
      <c r="AJ35" s="53"/>
      <c r="AK35" s="53">
        <f>SUM(AK18:AK34)</f>
        <v>0</v>
      </c>
      <c r="AL35" s="53"/>
      <c r="AM35" s="53">
        <f t="shared" ref="AM35:BA35" si="7">SUM(AM18:AM34)</f>
        <v>226831.3</v>
      </c>
      <c r="AN35" s="53">
        <f t="shared" si="7"/>
        <v>0</v>
      </c>
      <c r="AO35" s="53">
        <f t="shared" si="7"/>
        <v>0</v>
      </c>
      <c r="AP35" s="53">
        <f t="shared" si="7"/>
        <v>0</v>
      </c>
      <c r="AQ35" s="53">
        <f t="shared" si="7"/>
        <v>1031893.7200000001</v>
      </c>
      <c r="AR35" s="53">
        <f t="shared" si="7"/>
        <v>3905266.2899999996</v>
      </c>
      <c r="AS35" s="53">
        <f t="shared" si="7"/>
        <v>3905266.2899999996</v>
      </c>
      <c r="AT35" s="53">
        <f t="shared" si="7"/>
        <v>0</v>
      </c>
      <c r="AU35" s="54">
        <f t="shared" si="7"/>
        <v>46863195.479999997</v>
      </c>
      <c r="AV35" s="55">
        <f t="shared" si="7"/>
        <v>2884655.2600000007</v>
      </c>
      <c r="AW35" s="53">
        <f t="shared" si="7"/>
        <v>2884655.2600000007</v>
      </c>
      <c r="AX35" s="56">
        <f t="shared" si="7"/>
        <v>0</v>
      </c>
      <c r="AY35" s="53">
        <f t="shared" si="7"/>
        <v>199533.68</v>
      </c>
      <c r="AZ35" s="53">
        <f t="shared" si="7"/>
        <v>199533.68</v>
      </c>
      <c r="BA35" s="56">
        <f t="shared" si="7"/>
        <v>0</v>
      </c>
    </row>
    <row r="36" spans="1:53" ht="11" thickBot="1" x14ac:dyDescent="0.3">
      <c r="A36" s="57"/>
      <c r="B36" s="58"/>
      <c r="C36" s="58"/>
      <c r="D36" s="58"/>
      <c r="E36" s="58"/>
      <c r="F36" s="58"/>
      <c r="G36" s="58"/>
      <c r="H36" s="59"/>
      <c r="I36" s="58"/>
      <c r="J36" s="59"/>
      <c r="K36" s="59"/>
      <c r="L36" s="59"/>
      <c r="M36" s="59"/>
      <c r="N36" s="59"/>
      <c r="O36" s="59"/>
      <c r="P36" s="59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9"/>
      <c r="AN36" s="59"/>
      <c r="AO36" s="59"/>
      <c r="AP36" s="59"/>
      <c r="AQ36" s="59"/>
      <c r="AR36" s="59"/>
      <c r="AS36" s="59"/>
      <c r="AT36" s="59"/>
      <c r="AU36" s="60"/>
      <c r="AV36" s="61"/>
      <c r="AW36" s="62"/>
      <c r="AX36" s="63"/>
      <c r="AY36" s="62"/>
      <c r="AZ36" s="62"/>
      <c r="BA36" s="63"/>
    </row>
    <row r="37" spans="1:53" ht="31.5" x14ac:dyDescent="0.25">
      <c r="A37" s="41">
        <v>18</v>
      </c>
      <c r="B37" s="42" t="s">
        <v>186</v>
      </c>
      <c r="C37" s="43" t="s">
        <v>187</v>
      </c>
      <c r="D37" s="44">
        <v>1</v>
      </c>
      <c r="E37" s="2"/>
      <c r="F37" s="45" t="s">
        <v>188</v>
      </c>
      <c r="G37" s="3">
        <v>2.81</v>
      </c>
      <c r="H37" s="46">
        <v>99457.14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3539.4</v>
      </c>
      <c r="V37" s="46">
        <v>5309</v>
      </c>
      <c r="W37" s="46">
        <v>0</v>
      </c>
      <c r="X37" s="46">
        <v>9945.7099999999991</v>
      </c>
      <c r="Y37" s="46">
        <v>0</v>
      </c>
      <c r="Z37" s="46">
        <v>0</v>
      </c>
      <c r="AA37" s="46">
        <v>0</v>
      </c>
      <c r="AB37" s="46">
        <v>0</v>
      </c>
      <c r="AC37" s="46">
        <v>0</v>
      </c>
      <c r="AD37" s="46">
        <v>0</v>
      </c>
      <c r="AE37" s="46">
        <v>0</v>
      </c>
      <c r="AF37" s="46">
        <v>0</v>
      </c>
      <c r="AG37" s="46">
        <v>0</v>
      </c>
      <c r="AH37" s="46">
        <v>0</v>
      </c>
      <c r="AI37" s="46">
        <v>0</v>
      </c>
      <c r="AJ37" s="46">
        <v>0</v>
      </c>
      <c r="AK37" s="46">
        <v>0</v>
      </c>
      <c r="AL37" s="46">
        <v>0</v>
      </c>
      <c r="AM37" s="46">
        <v>0</v>
      </c>
      <c r="AN37" s="11">
        <v>0</v>
      </c>
      <c r="AO37" s="11">
        <v>0</v>
      </c>
      <c r="AP37" s="47">
        <f t="shared" ref="AP37:AP53" si="8">AQ37-(K37+L37+M37+N37+O37+P37+R37+T37+U37+V37+W37+X37+Y37+AA37+AC37+AE37+AG37+AI37+AK37+AM37+AN37+AO37)</f>
        <v>0</v>
      </c>
      <c r="AQ37" s="46">
        <v>18794.11</v>
      </c>
      <c r="AR37" s="46">
        <v>118251.25</v>
      </c>
      <c r="AS37" s="11">
        <f t="shared" ref="AS37:AS53" si="9">AR37-AT37</f>
        <v>118251.25</v>
      </c>
      <c r="AT37" s="46">
        <v>0</v>
      </c>
      <c r="AU37" s="48">
        <f t="shared" ref="AU37:AU53" si="10">AR37*12</f>
        <v>1419015</v>
      </c>
      <c r="AV37" s="29">
        <v>0</v>
      </c>
      <c r="AW37" s="11">
        <f t="shared" ref="AW37:AW53" si="11">AV37-AX37</f>
        <v>0</v>
      </c>
      <c r="AX37" s="25">
        <v>0</v>
      </c>
      <c r="AY37" s="11">
        <v>0</v>
      </c>
      <c r="AZ37" s="11">
        <f t="shared" ref="AZ37:AZ53" si="12">AY37-BA37</f>
        <v>0</v>
      </c>
      <c r="BA37" s="25"/>
    </row>
    <row r="38" spans="1:53" ht="21" x14ac:dyDescent="0.25">
      <c r="A38" s="41">
        <v>19</v>
      </c>
      <c r="B38" s="42" t="s">
        <v>189</v>
      </c>
      <c r="C38" s="43" t="s">
        <v>187</v>
      </c>
      <c r="D38" s="44">
        <v>1</v>
      </c>
      <c r="E38" s="2"/>
      <c r="F38" s="45" t="s">
        <v>188</v>
      </c>
      <c r="G38" s="3">
        <v>2.81</v>
      </c>
      <c r="H38" s="46">
        <v>99457.14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3539.4</v>
      </c>
      <c r="V38" s="46">
        <v>0</v>
      </c>
      <c r="W38" s="46">
        <v>0</v>
      </c>
      <c r="X38" s="46">
        <v>9945.7099999999991</v>
      </c>
      <c r="Y38" s="46">
        <v>0</v>
      </c>
      <c r="Z38" s="46">
        <v>0</v>
      </c>
      <c r="AA38" s="46">
        <v>0</v>
      </c>
      <c r="AB38" s="46">
        <v>0</v>
      </c>
      <c r="AC38" s="46">
        <v>0</v>
      </c>
      <c r="AD38" s="46">
        <v>0</v>
      </c>
      <c r="AE38" s="46">
        <v>0</v>
      </c>
      <c r="AF38" s="46">
        <v>0</v>
      </c>
      <c r="AG38" s="46">
        <v>0</v>
      </c>
      <c r="AH38" s="46">
        <v>0</v>
      </c>
      <c r="AI38" s="46">
        <v>0</v>
      </c>
      <c r="AJ38" s="46">
        <v>0</v>
      </c>
      <c r="AK38" s="46">
        <v>0</v>
      </c>
      <c r="AL38" s="46">
        <v>0</v>
      </c>
      <c r="AM38" s="46">
        <v>0</v>
      </c>
      <c r="AN38" s="11">
        <v>0</v>
      </c>
      <c r="AO38" s="11">
        <v>0</v>
      </c>
      <c r="AP38" s="47">
        <f t="shared" si="8"/>
        <v>0</v>
      </c>
      <c r="AQ38" s="46">
        <v>13485.11</v>
      </c>
      <c r="AR38" s="46">
        <v>112942.25</v>
      </c>
      <c r="AS38" s="11">
        <f t="shared" si="9"/>
        <v>112942.25</v>
      </c>
      <c r="AT38" s="46">
        <v>0</v>
      </c>
      <c r="AU38" s="48">
        <f t="shared" si="10"/>
        <v>1355307</v>
      </c>
      <c r="AV38" s="29">
        <v>0</v>
      </c>
      <c r="AW38" s="11">
        <f t="shared" si="11"/>
        <v>0</v>
      </c>
      <c r="AX38" s="25">
        <v>0</v>
      </c>
      <c r="AY38" s="11">
        <v>0</v>
      </c>
      <c r="AZ38" s="11">
        <f t="shared" si="12"/>
        <v>0</v>
      </c>
      <c r="BA38" s="25"/>
    </row>
    <row r="39" spans="1:53" ht="21" x14ac:dyDescent="0.25">
      <c r="A39" s="41">
        <v>20</v>
      </c>
      <c r="B39" s="42" t="s">
        <v>190</v>
      </c>
      <c r="C39" s="43" t="s">
        <v>191</v>
      </c>
      <c r="D39" s="44">
        <v>1</v>
      </c>
      <c r="E39" s="2"/>
      <c r="F39" s="45" t="s">
        <v>188</v>
      </c>
      <c r="G39" s="3">
        <v>2.81</v>
      </c>
      <c r="H39" s="46">
        <v>99457.14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9945.7099999999991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0</v>
      </c>
      <c r="AE39" s="46">
        <v>0</v>
      </c>
      <c r="AF39" s="46">
        <v>0</v>
      </c>
      <c r="AG39" s="46">
        <v>0</v>
      </c>
      <c r="AH39" s="46">
        <v>0</v>
      </c>
      <c r="AI39" s="46">
        <v>0</v>
      </c>
      <c r="AJ39" s="46">
        <v>0</v>
      </c>
      <c r="AK39" s="46">
        <v>0</v>
      </c>
      <c r="AL39" s="46">
        <v>0</v>
      </c>
      <c r="AM39" s="46">
        <v>0</v>
      </c>
      <c r="AN39" s="11">
        <v>0</v>
      </c>
      <c r="AO39" s="11">
        <v>0</v>
      </c>
      <c r="AP39" s="47">
        <f t="shared" si="8"/>
        <v>0</v>
      </c>
      <c r="AQ39" s="46">
        <v>9945.7100000000064</v>
      </c>
      <c r="AR39" s="46">
        <v>109402.85</v>
      </c>
      <c r="AS39" s="11">
        <f t="shared" si="9"/>
        <v>109402.85</v>
      </c>
      <c r="AT39" s="46">
        <v>0</v>
      </c>
      <c r="AU39" s="48">
        <f t="shared" si="10"/>
        <v>1312834.2000000002</v>
      </c>
      <c r="AV39" s="29">
        <v>0</v>
      </c>
      <c r="AW39" s="11">
        <f t="shared" si="11"/>
        <v>0</v>
      </c>
      <c r="AX39" s="25">
        <v>0</v>
      </c>
      <c r="AY39" s="11">
        <v>0</v>
      </c>
      <c r="AZ39" s="11">
        <f t="shared" si="12"/>
        <v>0</v>
      </c>
      <c r="BA39" s="25"/>
    </row>
    <row r="40" spans="1:53" ht="21" x14ac:dyDescent="0.25">
      <c r="A40" s="41">
        <v>21</v>
      </c>
      <c r="B40" s="42" t="s">
        <v>192</v>
      </c>
      <c r="C40" s="43" t="s">
        <v>193</v>
      </c>
      <c r="D40" s="44">
        <v>0.5</v>
      </c>
      <c r="E40" s="2"/>
      <c r="F40" s="45" t="s">
        <v>194</v>
      </c>
      <c r="G40" s="3">
        <v>2.86</v>
      </c>
      <c r="H40" s="46">
        <v>50613.42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12069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5061.34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6">
        <v>0</v>
      </c>
      <c r="AF40" s="46">
        <v>0</v>
      </c>
      <c r="AG40" s="46">
        <v>0</v>
      </c>
      <c r="AH40" s="46">
        <v>0</v>
      </c>
      <c r="AI40" s="46">
        <v>0</v>
      </c>
      <c r="AJ40" s="46">
        <v>0</v>
      </c>
      <c r="AK40" s="46">
        <v>0</v>
      </c>
      <c r="AL40" s="46">
        <v>0</v>
      </c>
      <c r="AM40" s="46">
        <v>0</v>
      </c>
      <c r="AN40" s="11">
        <v>0</v>
      </c>
      <c r="AO40" s="11">
        <v>0</v>
      </c>
      <c r="AP40" s="47">
        <f t="shared" si="8"/>
        <v>0</v>
      </c>
      <c r="AQ40" s="46">
        <v>17130.339999999997</v>
      </c>
      <c r="AR40" s="46">
        <v>67743.759999999995</v>
      </c>
      <c r="AS40" s="11">
        <f t="shared" si="9"/>
        <v>67743.759999999995</v>
      </c>
      <c r="AT40" s="46">
        <v>0</v>
      </c>
      <c r="AU40" s="48">
        <f t="shared" si="10"/>
        <v>812925.11999999988</v>
      </c>
      <c r="AV40" s="29">
        <v>0</v>
      </c>
      <c r="AW40" s="11">
        <f t="shared" si="11"/>
        <v>0</v>
      </c>
      <c r="AX40" s="25">
        <v>0</v>
      </c>
      <c r="AY40" s="11">
        <v>0</v>
      </c>
      <c r="AZ40" s="11">
        <f t="shared" si="12"/>
        <v>0</v>
      </c>
      <c r="BA40" s="25"/>
    </row>
    <row r="41" spans="1:53" ht="21" x14ac:dyDescent="0.25">
      <c r="A41" s="41">
        <v>22</v>
      </c>
      <c r="B41" s="42" t="s">
        <v>195</v>
      </c>
      <c r="C41" s="43" t="s">
        <v>193</v>
      </c>
      <c r="D41" s="44">
        <v>0.5</v>
      </c>
      <c r="E41" s="2"/>
      <c r="F41" s="45" t="s">
        <v>194</v>
      </c>
      <c r="G41" s="3">
        <v>2.86</v>
      </c>
      <c r="H41" s="46">
        <v>50613.42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12069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5061.34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0</v>
      </c>
      <c r="AE41" s="46">
        <v>0</v>
      </c>
      <c r="AF41" s="46">
        <v>0</v>
      </c>
      <c r="AG41" s="46">
        <v>0</v>
      </c>
      <c r="AH41" s="46">
        <v>0</v>
      </c>
      <c r="AI41" s="46">
        <v>0</v>
      </c>
      <c r="AJ41" s="46">
        <v>0</v>
      </c>
      <c r="AK41" s="46">
        <v>0</v>
      </c>
      <c r="AL41" s="46">
        <v>0</v>
      </c>
      <c r="AM41" s="46">
        <v>0</v>
      </c>
      <c r="AN41" s="11">
        <v>0</v>
      </c>
      <c r="AO41" s="11">
        <v>0</v>
      </c>
      <c r="AP41" s="47">
        <f t="shared" si="8"/>
        <v>0</v>
      </c>
      <c r="AQ41" s="46">
        <v>17130.339999999997</v>
      </c>
      <c r="AR41" s="46">
        <v>67743.759999999995</v>
      </c>
      <c r="AS41" s="11">
        <f t="shared" si="9"/>
        <v>67743.759999999995</v>
      </c>
      <c r="AT41" s="46">
        <v>0</v>
      </c>
      <c r="AU41" s="48">
        <f t="shared" si="10"/>
        <v>812925.11999999988</v>
      </c>
      <c r="AV41" s="29">
        <v>0</v>
      </c>
      <c r="AW41" s="11">
        <f t="shared" si="11"/>
        <v>0</v>
      </c>
      <c r="AX41" s="25">
        <v>0</v>
      </c>
      <c r="AY41" s="11">
        <v>0</v>
      </c>
      <c r="AZ41" s="11">
        <f t="shared" si="12"/>
        <v>0</v>
      </c>
      <c r="BA41" s="25"/>
    </row>
    <row r="42" spans="1:53" ht="21" x14ac:dyDescent="0.25">
      <c r="A42" s="41">
        <v>23</v>
      </c>
      <c r="B42" s="42" t="s">
        <v>196</v>
      </c>
      <c r="C42" s="43" t="s">
        <v>197</v>
      </c>
      <c r="D42" s="44">
        <v>1</v>
      </c>
      <c r="E42" s="2"/>
      <c r="F42" s="45" t="s">
        <v>188</v>
      </c>
      <c r="G42" s="3">
        <v>2.81</v>
      </c>
      <c r="H42" s="46">
        <v>99457.14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9945.7099999999991</v>
      </c>
      <c r="Y42" s="46">
        <v>0</v>
      </c>
      <c r="Z42" s="46">
        <v>0</v>
      </c>
      <c r="AA42" s="46">
        <v>0</v>
      </c>
      <c r="AB42" s="46">
        <v>0</v>
      </c>
      <c r="AC42" s="46">
        <v>0</v>
      </c>
      <c r="AD42" s="46">
        <v>0</v>
      </c>
      <c r="AE42" s="46">
        <v>0</v>
      </c>
      <c r="AF42" s="46">
        <v>0</v>
      </c>
      <c r="AG42" s="46">
        <v>0</v>
      </c>
      <c r="AH42" s="46">
        <v>0</v>
      </c>
      <c r="AI42" s="46">
        <v>0</v>
      </c>
      <c r="AJ42" s="46">
        <v>0</v>
      </c>
      <c r="AK42" s="46">
        <v>0</v>
      </c>
      <c r="AL42" s="46">
        <v>0</v>
      </c>
      <c r="AM42" s="46">
        <v>0</v>
      </c>
      <c r="AN42" s="11">
        <v>0</v>
      </c>
      <c r="AO42" s="11">
        <v>0</v>
      </c>
      <c r="AP42" s="47">
        <f t="shared" si="8"/>
        <v>0</v>
      </c>
      <c r="AQ42" s="46">
        <v>9945.7100000000064</v>
      </c>
      <c r="AR42" s="46">
        <v>109402.85</v>
      </c>
      <c r="AS42" s="11">
        <f t="shared" si="9"/>
        <v>109402.85</v>
      </c>
      <c r="AT42" s="46">
        <v>0</v>
      </c>
      <c r="AU42" s="48">
        <f t="shared" si="10"/>
        <v>1312834.2000000002</v>
      </c>
      <c r="AV42" s="29">
        <v>0</v>
      </c>
      <c r="AW42" s="11">
        <f t="shared" si="11"/>
        <v>0</v>
      </c>
      <c r="AX42" s="25">
        <v>0</v>
      </c>
      <c r="AY42" s="11">
        <v>0</v>
      </c>
      <c r="AZ42" s="11">
        <f t="shared" si="12"/>
        <v>0</v>
      </c>
      <c r="BA42" s="25"/>
    </row>
    <row r="43" spans="1:53" ht="21" x14ac:dyDescent="0.25">
      <c r="A43" s="41">
        <v>24</v>
      </c>
      <c r="B43" s="42" t="s">
        <v>198</v>
      </c>
      <c r="C43" s="43" t="s">
        <v>193</v>
      </c>
      <c r="D43" s="44">
        <v>0.5</v>
      </c>
      <c r="E43" s="2"/>
      <c r="F43" s="45" t="s">
        <v>194</v>
      </c>
      <c r="G43" s="3">
        <v>2.86</v>
      </c>
      <c r="H43" s="46">
        <v>50613.42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12069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5061.34</v>
      </c>
      <c r="Y43" s="46">
        <v>0</v>
      </c>
      <c r="Z43" s="46">
        <v>0</v>
      </c>
      <c r="AA43" s="46">
        <v>0</v>
      </c>
      <c r="AB43" s="46">
        <v>0</v>
      </c>
      <c r="AC43" s="46">
        <v>0</v>
      </c>
      <c r="AD43" s="46">
        <v>0</v>
      </c>
      <c r="AE43" s="46">
        <v>0</v>
      </c>
      <c r="AF43" s="46">
        <v>0</v>
      </c>
      <c r="AG43" s="46">
        <v>0</v>
      </c>
      <c r="AH43" s="46">
        <v>0</v>
      </c>
      <c r="AI43" s="46">
        <v>0</v>
      </c>
      <c r="AJ43" s="46">
        <v>0</v>
      </c>
      <c r="AK43" s="46">
        <v>0</v>
      </c>
      <c r="AL43" s="46">
        <v>0</v>
      </c>
      <c r="AM43" s="46">
        <v>0</v>
      </c>
      <c r="AN43" s="11">
        <v>0</v>
      </c>
      <c r="AO43" s="11">
        <v>0</v>
      </c>
      <c r="AP43" s="47">
        <f t="shared" si="8"/>
        <v>0</v>
      </c>
      <c r="AQ43" s="46">
        <v>17130.339999999997</v>
      </c>
      <c r="AR43" s="46">
        <v>67743.759999999995</v>
      </c>
      <c r="AS43" s="11">
        <f t="shared" si="9"/>
        <v>67743.759999999995</v>
      </c>
      <c r="AT43" s="46">
        <v>0</v>
      </c>
      <c r="AU43" s="48">
        <f t="shared" si="10"/>
        <v>812925.11999999988</v>
      </c>
      <c r="AV43" s="29">
        <v>0</v>
      </c>
      <c r="AW43" s="11">
        <f t="shared" si="11"/>
        <v>0</v>
      </c>
      <c r="AX43" s="25">
        <v>0</v>
      </c>
      <c r="AY43" s="11">
        <v>0</v>
      </c>
      <c r="AZ43" s="11">
        <f t="shared" si="12"/>
        <v>0</v>
      </c>
      <c r="BA43" s="25"/>
    </row>
    <row r="44" spans="1:53" ht="21" x14ac:dyDescent="0.25">
      <c r="A44" s="41">
        <v>25</v>
      </c>
      <c r="B44" s="42" t="s">
        <v>199</v>
      </c>
      <c r="C44" s="43" t="s">
        <v>187</v>
      </c>
      <c r="D44" s="44">
        <v>1</v>
      </c>
      <c r="E44" s="2"/>
      <c r="F44" s="45" t="s">
        <v>188</v>
      </c>
      <c r="G44" s="3">
        <v>2.81</v>
      </c>
      <c r="H44" s="46">
        <v>99457.14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3539.4</v>
      </c>
      <c r="V44" s="46">
        <v>5309</v>
      </c>
      <c r="W44" s="46">
        <v>0</v>
      </c>
      <c r="X44" s="46">
        <v>9945.7099999999991</v>
      </c>
      <c r="Y44" s="46">
        <v>0</v>
      </c>
      <c r="Z44" s="46">
        <v>0</v>
      </c>
      <c r="AA44" s="46">
        <v>0</v>
      </c>
      <c r="AB44" s="46">
        <v>0</v>
      </c>
      <c r="AC44" s="46">
        <v>0</v>
      </c>
      <c r="AD44" s="46">
        <v>0</v>
      </c>
      <c r="AE44" s="46">
        <v>0</v>
      </c>
      <c r="AF44" s="46">
        <v>0</v>
      </c>
      <c r="AG44" s="46">
        <v>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11">
        <v>0</v>
      </c>
      <c r="AO44" s="11">
        <v>0</v>
      </c>
      <c r="AP44" s="47">
        <f t="shared" si="8"/>
        <v>0</v>
      </c>
      <c r="AQ44" s="46">
        <v>18794.11</v>
      </c>
      <c r="AR44" s="46">
        <v>118251.25</v>
      </c>
      <c r="AS44" s="11">
        <f t="shared" si="9"/>
        <v>118251.25</v>
      </c>
      <c r="AT44" s="46">
        <v>0</v>
      </c>
      <c r="AU44" s="48">
        <f t="shared" si="10"/>
        <v>1419015</v>
      </c>
      <c r="AV44" s="29">
        <v>0</v>
      </c>
      <c r="AW44" s="11">
        <f t="shared" si="11"/>
        <v>0</v>
      </c>
      <c r="AX44" s="25">
        <v>0</v>
      </c>
      <c r="AY44" s="11">
        <v>0</v>
      </c>
      <c r="AZ44" s="11">
        <f t="shared" si="12"/>
        <v>0</v>
      </c>
      <c r="BA44" s="25"/>
    </row>
    <row r="45" spans="1:53" ht="21" x14ac:dyDescent="0.25">
      <c r="A45" s="41">
        <v>26</v>
      </c>
      <c r="B45" s="42" t="s">
        <v>200</v>
      </c>
      <c r="C45" s="43" t="s">
        <v>187</v>
      </c>
      <c r="D45" s="44">
        <v>0.75</v>
      </c>
      <c r="E45" s="2"/>
      <c r="F45" s="45" t="s">
        <v>188</v>
      </c>
      <c r="G45" s="3">
        <v>2.81</v>
      </c>
      <c r="H45" s="46">
        <v>74592.86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2654.55</v>
      </c>
      <c r="V45" s="46">
        <v>0</v>
      </c>
      <c r="W45" s="46">
        <v>0</v>
      </c>
      <c r="X45" s="46">
        <v>7459.29</v>
      </c>
      <c r="Y45" s="46">
        <v>0</v>
      </c>
      <c r="Z45" s="46">
        <v>0</v>
      </c>
      <c r="AA45" s="46">
        <v>0</v>
      </c>
      <c r="AB45" s="46">
        <v>0</v>
      </c>
      <c r="AC45" s="46">
        <v>0</v>
      </c>
      <c r="AD45" s="46">
        <v>0</v>
      </c>
      <c r="AE45" s="46">
        <v>0</v>
      </c>
      <c r="AF45" s="46">
        <v>0</v>
      </c>
      <c r="AG45" s="46">
        <v>0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11">
        <v>0</v>
      </c>
      <c r="AO45" s="11">
        <v>0</v>
      </c>
      <c r="AP45" s="47">
        <f t="shared" si="8"/>
        <v>0</v>
      </c>
      <c r="AQ45" s="46">
        <v>10113.839999999997</v>
      </c>
      <c r="AR45" s="46">
        <v>84706.7</v>
      </c>
      <c r="AS45" s="11">
        <f t="shared" si="9"/>
        <v>84706.7</v>
      </c>
      <c r="AT45" s="46">
        <v>0</v>
      </c>
      <c r="AU45" s="48">
        <f t="shared" si="10"/>
        <v>1016480.3999999999</v>
      </c>
      <c r="AV45" s="29">
        <v>0</v>
      </c>
      <c r="AW45" s="11">
        <f t="shared" si="11"/>
        <v>0</v>
      </c>
      <c r="AX45" s="25">
        <v>0</v>
      </c>
      <c r="AY45" s="11">
        <v>0</v>
      </c>
      <c r="AZ45" s="11">
        <f t="shared" si="12"/>
        <v>0</v>
      </c>
      <c r="BA45" s="25"/>
    </row>
    <row r="46" spans="1:53" ht="21" x14ac:dyDescent="0.25">
      <c r="A46" s="41">
        <v>27</v>
      </c>
      <c r="B46" s="42" t="s">
        <v>201</v>
      </c>
      <c r="C46" s="43" t="s">
        <v>202</v>
      </c>
      <c r="D46" s="44">
        <v>1</v>
      </c>
      <c r="E46" s="2"/>
      <c r="F46" s="45" t="s">
        <v>188</v>
      </c>
      <c r="G46" s="3">
        <v>2.81</v>
      </c>
      <c r="H46" s="46">
        <v>99457.14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23716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9945.7099999999991</v>
      </c>
      <c r="Y46" s="46">
        <v>0</v>
      </c>
      <c r="Z46" s="46">
        <v>0</v>
      </c>
      <c r="AA46" s="46">
        <v>0</v>
      </c>
      <c r="AB46" s="46">
        <v>0</v>
      </c>
      <c r="AC46" s="46">
        <v>0</v>
      </c>
      <c r="AD46" s="46">
        <v>0</v>
      </c>
      <c r="AE46" s="46">
        <v>0</v>
      </c>
      <c r="AF46" s="46">
        <v>0</v>
      </c>
      <c r="AG46" s="46">
        <v>0</v>
      </c>
      <c r="AH46" s="46">
        <v>0</v>
      </c>
      <c r="AI46" s="46">
        <v>0</v>
      </c>
      <c r="AJ46" s="46">
        <v>0</v>
      </c>
      <c r="AK46" s="46">
        <v>0</v>
      </c>
      <c r="AL46" s="46">
        <v>0</v>
      </c>
      <c r="AM46" s="46">
        <v>0</v>
      </c>
      <c r="AN46" s="11">
        <v>0</v>
      </c>
      <c r="AO46" s="11">
        <v>0</v>
      </c>
      <c r="AP46" s="47">
        <f t="shared" si="8"/>
        <v>0</v>
      </c>
      <c r="AQ46" s="46">
        <v>33661.710000000006</v>
      </c>
      <c r="AR46" s="46">
        <v>133118.85</v>
      </c>
      <c r="AS46" s="11">
        <f t="shared" si="9"/>
        <v>133118.85</v>
      </c>
      <c r="AT46" s="46">
        <v>0</v>
      </c>
      <c r="AU46" s="48">
        <f t="shared" si="10"/>
        <v>1597426.2000000002</v>
      </c>
      <c r="AV46" s="29">
        <v>0</v>
      </c>
      <c r="AW46" s="11">
        <f t="shared" si="11"/>
        <v>0</v>
      </c>
      <c r="AX46" s="25">
        <v>0</v>
      </c>
      <c r="AY46" s="11">
        <v>0</v>
      </c>
      <c r="AZ46" s="11">
        <f t="shared" si="12"/>
        <v>0</v>
      </c>
      <c r="BA46" s="25"/>
    </row>
    <row r="47" spans="1:53" ht="21" x14ac:dyDescent="0.25">
      <c r="A47" s="41">
        <v>28</v>
      </c>
      <c r="B47" s="42" t="s">
        <v>203</v>
      </c>
      <c r="C47" s="43" t="s">
        <v>204</v>
      </c>
      <c r="D47" s="44">
        <v>1</v>
      </c>
      <c r="E47" s="2"/>
      <c r="F47" s="45" t="s">
        <v>194</v>
      </c>
      <c r="G47" s="3">
        <v>2.86</v>
      </c>
      <c r="H47" s="46">
        <v>101226.84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10122.68</v>
      </c>
      <c r="Y47" s="46">
        <v>0</v>
      </c>
      <c r="Z47" s="46">
        <v>0</v>
      </c>
      <c r="AA47" s="46">
        <v>0</v>
      </c>
      <c r="AB47" s="46">
        <v>0</v>
      </c>
      <c r="AC47" s="46">
        <v>0</v>
      </c>
      <c r="AD47" s="46">
        <v>0</v>
      </c>
      <c r="AE47" s="46">
        <v>0</v>
      </c>
      <c r="AF47" s="46">
        <v>0</v>
      </c>
      <c r="AG47" s="46">
        <v>0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11">
        <v>0</v>
      </c>
      <c r="AO47" s="11">
        <v>0</v>
      </c>
      <c r="AP47" s="47">
        <f t="shared" si="8"/>
        <v>0</v>
      </c>
      <c r="AQ47" s="46">
        <v>10122.680000000008</v>
      </c>
      <c r="AR47" s="46">
        <v>111349.52</v>
      </c>
      <c r="AS47" s="11">
        <f t="shared" si="9"/>
        <v>111349.52</v>
      </c>
      <c r="AT47" s="46">
        <v>0</v>
      </c>
      <c r="AU47" s="48">
        <f t="shared" si="10"/>
        <v>1336194.24</v>
      </c>
      <c r="AV47" s="29">
        <v>0</v>
      </c>
      <c r="AW47" s="11">
        <f t="shared" si="11"/>
        <v>0</v>
      </c>
      <c r="AX47" s="25">
        <v>0</v>
      </c>
      <c r="AY47" s="11">
        <v>0</v>
      </c>
      <c r="AZ47" s="11">
        <f t="shared" si="12"/>
        <v>0</v>
      </c>
      <c r="BA47" s="25"/>
    </row>
    <row r="48" spans="1:53" ht="31.5" x14ac:dyDescent="0.25">
      <c r="A48" s="41">
        <v>29</v>
      </c>
      <c r="B48" s="42" t="s">
        <v>205</v>
      </c>
      <c r="C48" s="43" t="s">
        <v>202</v>
      </c>
      <c r="D48" s="44">
        <v>1</v>
      </c>
      <c r="E48" s="2"/>
      <c r="F48" s="45" t="s">
        <v>188</v>
      </c>
      <c r="G48" s="3">
        <v>2.81</v>
      </c>
      <c r="H48" s="46">
        <v>99457.14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23716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9945.7099999999991</v>
      </c>
      <c r="Y48" s="46">
        <v>0</v>
      </c>
      <c r="Z48" s="46">
        <v>0</v>
      </c>
      <c r="AA48" s="46">
        <v>0</v>
      </c>
      <c r="AB48" s="46">
        <v>0</v>
      </c>
      <c r="AC48" s="46">
        <v>0</v>
      </c>
      <c r="AD48" s="46">
        <v>0</v>
      </c>
      <c r="AE48" s="46">
        <v>0</v>
      </c>
      <c r="AF48" s="46">
        <v>0</v>
      </c>
      <c r="AG48" s="46">
        <v>0</v>
      </c>
      <c r="AH48" s="46">
        <v>0</v>
      </c>
      <c r="AI48" s="46">
        <v>0</v>
      </c>
      <c r="AJ48" s="46">
        <v>0</v>
      </c>
      <c r="AK48" s="46">
        <v>0</v>
      </c>
      <c r="AL48" s="46">
        <v>0</v>
      </c>
      <c r="AM48" s="46">
        <v>0</v>
      </c>
      <c r="AN48" s="11">
        <v>0</v>
      </c>
      <c r="AO48" s="11">
        <v>0</v>
      </c>
      <c r="AP48" s="47">
        <f t="shared" si="8"/>
        <v>0</v>
      </c>
      <c r="AQ48" s="46">
        <v>33661.710000000006</v>
      </c>
      <c r="AR48" s="46">
        <v>133118.85</v>
      </c>
      <c r="AS48" s="11">
        <f t="shared" si="9"/>
        <v>133118.85</v>
      </c>
      <c r="AT48" s="46">
        <v>0</v>
      </c>
      <c r="AU48" s="48">
        <f t="shared" si="10"/>
        <v>1597426.2000000002</v>
      </c>
      <c r="AV48" s="29">
        <v>0</v>
      </c>
      <c r="AW48" s="11">
        <f t="shared" si="11"/>
        <v>0</v>
      </c>
      <c r="AX48" s="25">
        <v>0</v>
      </c>
      <c r="AY48" s="11">
        <v>0</v>
      </c>
      <c r="AZ48" s="11">
        <f t="shared" si="12"/>
        <v>0</v>
      </c>
      <c r="BA48" s="25"/>
    </row>
    <row r="49" spans="1:53" ht="21" x14ac:dyDescent="0.25">
      <c r="A49" s="41">
        <v>30</v>
      </c>
      <c r="B49" s="42" t="s">
        <v>206</v>
      </c>
      <c r="C49" s="43" t="s">
        <v>197</v>
      </c>
      <c r="D49" s="44">
        <v>0.5</v>
      </c>
      <c r="E49" s="2"/>
      <c r="F49" s="45" t="s">
        <v>188</v>
      </c>
      <c r="G49" s="3">
        <v>2.81</v>
      </c>
      <c r="H49" s="46">
        <v>49728.57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4972.8599999999997</v>
      </c>
      <c r="Y49" s="46">
        <v>0</v>
      </c>
      <c r="Z49" s="46">
        <v>0</v>
      </c>
      <c r="AA49" s="46">
        <v>0</v>
      </c>
      <c r="AB49" s="46">
        <v>0</v>
      </c>
      <c r="AC49" s="46">
        <v>0</v>
      </c>
      <c r="AD49" s="46">
        <v>0</v>
      </c>
      <c r="AE49" s="46">
        <v>0</v>
      </c>
      <c r="AF49" s="46">
        <v>0</v>
      </c>
      <c r="AG49" s="46">
        <v>0</v>
      </c>
      <c r="AH49" s="46">
        <v>0</v>
      </c>
      <c r="AI49" s="46">
        <v>0</v>
      </c>
      <c r="AJ49" s="46">
        <v>0</v>
      </c>
      <c r="AK49" s="46">
        <v>0</v>
      </c>
      <c r="AL49" s="46">
        <v>0</v>
      </c>
      <c r="AM49" s="46">
        <v>0</v>
      </c>
      <c r="AN49" s="11">
        <v>0</v>
      </c>
      <c r="AO49" s="11">
        <v>0</v>
      </c>
      <c r="AP49" s="47">
        <f t="shared" si="8"/>
        <v>0</v>
      </c>
      <c r="AQ49" s="46">
        <v>4972.8600000000006</v>
      </c>
      <c r="AR49" s="46">
        <v>54701.43</v>
      </c>
      <c r="AS49" s="11">
        <f t="shared" si="9"/>
        <v>54701.43</v>
      </c>
      <c r="AT49" s="46">
        <v>0</v>
      </c>
      <c r="AU49" s="48">
        <f t="shared" si="10"/>
        <v>656417.16</v>
      </c>
      <c r="AV49" s="29">
        <v>0</v>
      </c>
      <c r="AW49" s="11">
        <f t="shared" si="11"/>
        <v>0</v>
      </c>
      <c r="AX49" s="25">
        <v>0</v>
      </c>
      <c r="AY49" s="11">
        <v>0</v>
      </c>
      <c r="AZ49" s="11">
        <f t="shared" si="12"/>
        <v>0</v>
      </c>
      <c r="BA49" s="25"/>
    </row>
    <row r="50" spans="1:53" ht="21" x14ac:dyDescent="0.25">
      <c r="A50" s="41">
        <v>31</v>
      </c>
      <c r="B50" s="42" t="s">
        <v>207</v>
      </c>
      <c r="C50" s="43" t="s">
        <v>202</v>
      </c>
      <c r="D50" s="44">
        <v>1</v>
      </c>
      <c r="E50" s="2"/>
      <c r="F50" s="45" t="s">
        <v>188</v>
      </c>
      <c r="G50" s="3">
        <v>2.81</v>
      </c>
      <c r="H50" s="46">
        <v>99457.14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23716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9945.7099999999991</v>
      </c>
      <c r="Y50" s="46">
        <v>0</v>
      </c>
      <c r="Z50" s="46">
        <v>0</v>
      </c>
      <c r="AA50" s="46">
        <v>0</v>
      </c>
      <c r="AB50" s="46">
        <v>0</v>
      </c>
      <c r="AC50" s="46">
        <v>0</v>
      </c>
      <c r="AD50" s="46">
        <v>0</v>
      </c>
      <c r="AE50" s="46">
        <v>0</v>
      </c>
      <c r="AF50" s="46">
        <v>0</v>
      </c>
      <c r="AG50" s="46">
        <v>0</v>
      </c>
      <c r="AH50" s="46">
        <v>0</v>
      </c>
      <c r="AI50" s="46">
        <v>0</v>
      </c>
      <c r="AJ50" s="46">
        <v>0</v>
      </c>
      <c r="AK50" s="46">
        <v>0</v>
      </c>
      <c r="AL50" s="46">
        <v>0</v>
      </c>
      <c r="AM50" s="46">
        <v>0</v>
      </c>
      <c r="AN50" s="11">
        <v>0</v>
      </c>
      <c r="AO50" s="11">
        <v>0</v>
      </c>
      <c r="AP50" s="47">
        <f t="shared" si="8"/>
        <v>0</v>
      </c>
      <c r="AQ50" s="46">
        <v>33661.710000000006</v>
      </c>
      <c r="AR50" s="46">
        <v>133118.85</v>
      </c>
      <c r="AS50" s="11">
        <f t="shared" si="9"/>
        <v>133118.85</v>
      </c>
      <c r="AT50" s="46">
        <v>0</v>
      </c>
      <c r="AU50" s="48">
        <f t="shared" si="10"/>
        <v>1597426.2000000002</v>
      </c>
      <c r="AV50" s="29">
        <v>0</v>
      </c>
      <c r="AW50" s="11">
        <f t="shared" si="11"/>
        <v>0</v>
      </c>
      <c r="AX50" s="25">
        <v>0</v>
      </c>
      <c r="AY50" s="11">
        <v>0</v>
      </c>
      <c r="AZ50" s="11">
        <f t="shared" si="12"/>
        <v>0</v>
      </c>
      <c r="BA50" s="25"/>
    </row>
    <row r="51" spans="1:53" ht="21" x14ac:dyDescent="0.25">
      <c r="A51" s="41">
        <v>32</v>
      </c>
      <c r="B51" s="42" t="s">
        <v>208</v>
      </c>
      <c r="C51" s="43" t="s">
        <v>193</v>
      </c>
      <c r="D51" s="44">
        <v>0.5</v>
      </c>
      <c r="E51" s="2"/>
      <c r="F51" s="45" t="s">
        <v>194</v>
      </c>
      <c r="G51" s="3">
        <v>2.86</v>
      </c>
      <c r="H51" s="46">
        <v>50613.42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12069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5061.34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0</v>
      </c>
      <c r="AJ51" s="46">
        <v>0</v>
      </c>
      <c r="AK51" s="46">
        <v>0</v>
      </c>
      <c r="AL51" s="46">
        <v>0</v>
      </c>
      <c r="AM51" s="46">
        <v>0</v>
      </c>
      <c r="AN51" s="11">
        <v>0</v>
      </c>
      <c r="AO51" s="11">
        <v>0</v>
      </c>
      <c r="AP51" s="47">
        <f t="shared" si="8"/>
        <v>0</v>
      </c>
      <c r="AQ51" s="46">
        <v>17130.339999999997</v>
      </c>
      <c r="AR51" s="46">
        <v>67743.759999999995</v>
      </c>
      <c r="AS51" s="11">
        <f t="shared" si="9"/>
        <v>67743.759999999995</v>
      </c>
      <c r="AT51" s="46">
        <v>0</v>
      </c>
      <c r="AU51" s="48">
        <f t="shared" si="10"/>
        <v>812925.11999999988</v>
      </c>
      <c r="AV51" s="29">
        <v>0</v>
      </c>
      <c r="AW51" s="11">
        <f t="shared" si="11"/>
        <v>0</v>
      </c>
      <c r="AX51" s="25">
        <v>0</v>
      </c>
      <c r="AY51" s="11">
        <v>0</v>
      </c>
      <c r="AZ51" s="11">
        <f t="shared" si="12"/>
        <v>0</v>
      </c>
      <c r="BA51" s="25"/>
    </row>
    <row r="52" spans="1:53" ht="21" x14ac:dyDescent="0.25">
      <c r="A52" s="41">
        <v>33</v>
      </c>
      <c r="B52" s="42" t="s">
        <v>209</v>
      </c>
      <c r="C52" s="43" t="s">
        <v>210</v>
      </c>
      <c r="D52" s="44">
        <v>1</v>
      </c>
      <c r="E52" s="2"/>
      <c r="F52" s="45" t="s">
        <v>194</v>
      </c>
      <c r="G52" s="3">
        <v>2.86</v>
      </c>
      <c r="H52" s="46">
        <v>101226.84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10122.68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0</v>
      </c>
      <c r="AE52" s="46">
        <v>0</v>
      </c>
      <c r="AF52" s="46">
        <v>0</v>
      </c>
      <c r="AG52" s="46">
        <v>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11">
        <v>0</v>
      </c>
      <c r="AO52" s="11">
        <v>0</v>
      </c>
      <c r="AP52" s="47">
        <f t="shared" si="8"/>
        <v>0</v>
      </c>
      <c r="AQ52" s="46">
        <v>10122.680000000008</v>
      </c>
      <c r="AR52" s="46">
        <v>111349.52</v>
      </c>
      <c r="AS52" s="11">
        <f t="shared" si="9"/>
        <v>111349.52</v>
      </c>
      <c r="AT52" s="46">
        <v>0</v>
      </c>
      <c r="AU52" s="48">
        <f t="shared" si="10"/>
        <v>1336194.24</v>
      </c>
      <c r="AV52" s="29">
        <v>0</v>
      </c>
      <c r="AW52" s="11">
        <f t="shared" si="11"/>
        <v>0</v>
      </c>
      <c r="AX52" s="25">
        <v>0</v>
      </c>
      <c r="AY52" s="11">
        <v>0</v>
      </c>
      <c r="AZ52" s="11">
        <f t="shared" si="12"/>
        <v>0</v>
      </c>
      <c r="BA52" s="25"/>
    </row>
    <row r="53" spans="1:53" ht="21" x14ac:dyDescent="0.25">
      <c r="A53" s="41">
        <v>34</v>
      </c>
      <c r="B53" s="42" t="s">
        <v>211</v>
      </c>
      <c r="C53" s="43" t="s">
        <v>212</v>
      </c>
      <c r="D53" s="44">
        <v>1</v>
      </c>
      <c r="E53" s="2"/>
      <c r="F53" s="45" t="s">
        <v>194</v>
      </c>
      <c r="G53" s="3">
        <v>2.86</v>
      </c>
      <c r="H53" s="46">
        <v>101226.84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46">
        <v>10122.68</v>
      </c>
      <c r="Y53" s="46">
        <v>0</v>
      </c>
      <c r="Z53" s="46">
        <v>0</v>
      </c>
      <c r="AA53" s="46">
        <v>0</v>
      </c>
      <c r="AB53" s="46">
        <v>0</v>
      </c>
      <c r="AC53" s="46">
        <v>0</v>
      </c>
      <c r="AD53" s="46">
        <v>0</v>
      </c>
      <c r="AE53" s="46">
        <v>0</v>
      </c>
      <c r="AF53" s="46">
        <v>0</v>
      </c>
      <c r="AG53" s="46">
        <v>0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11">
        <v>0</v>
      </c>
      <c r="AO53" s="11">
        <v>0</v>
      </c>
      <c r="AP53" s="47">
        <f t="shared" si="8"/>
        <v>0</v>
      </c>
      <c r="AQ53" s="46">
        <v>10122.680000000008</v>
      </c>
      <c r="AR53" s="46">
        <v>111349.52</v>
      </c>
      <c r="AS53" s="11">
        <f t="shared" si="9"/>
        <v>111349.52</v>
      </c>
      <c r="AT53" s="46">
        <v>0</v>
      </c>
      <c r="AU53" s="48">
        <f t="shared" si="10"/>
        <v>1336194.24</v>
      </c>
      <c r="AV53" s="29">
        <v>101226.84</v>
      </c>
      <c r="AW53" s="11">
        <f t="shared" si="11"/>
        <v>101226.84</v>
      </c>
      <c r="AX53" s="25">
        <v>0</v>
      </c>
      <c r="AY53" s="11">
        <v>0</v>
      </c>
      <c r="AZ53" s="11">
        <f t="shared" si="12"/>
        <v>0</v>
      </c>
      <c r="BA53" s="25"/>
    </row>
    <row r="54" spans="1:53" x14ac:dyDescent="0.25">
      <c r="A54" s="49"/>
      <c r="B54" s="50" t="s">
        <v>213</v>
      </c>
      <c r="C54" s="51"/>
      <c r="D54" s="52">
        <f>SUM(D37:D53)</f>
        <v>14.25</v>
      </c>
      <c r="E54" s="51"/>
      <c r="F54" s="51"/>
      <c r="G54" s="51"/>
      <c r="H54" s="53">
        <f>SUM(H37:H53)</f>
        <v>1426112.75</v>
      </c>
      <c r="I54" s="53"/>
      <c r="J54" s="53">
        <f t="shared" ref="J54:P54" si="13">SUM(J37:J53)</f>
        <v>0</v>
      </c>
      <c r="K54" s="53">
        <f t="shared" si="13"/>
        <v>0</v>
      </c>
      <c r="L54" s="53">
        <f t="shared" si="13"/>
        <v>0</v>
      </c>
      <c r="M54" s="53">
        <f t="shared" si="13"/>
        <v>0</v>
      </c>
      <c r="N54" s="53">
        <f t="shared" si="13"/>
        <v>0</v>
      </c>
      <c r="O54" s="53">
        <f t="shared" si="13"/>
        <v>119424</v>
      </c>
      <c r="P54" s="53">
        <f t="shared" si="13"/>
        <v>0</v>
      </c>
      <c r="Q54" s="53"/>
      <c r="R54" s="53">
        <f>SUM(R37:R53)</f>
        <v>0</v>
      </c>
      <c r="S54" s="53"/>
      <c r="T54" s="53">
        <f t="shared" ref="T54:Y54" si="14">SUM(T37:T53)</f>
        <v>0</v>
      </c>
      <c r="U54" s="53">
        <f t="shared" si="14"/>
        <v>13272.75</v>
      </c>
      <c r="V54" s="53">
        <f t="shared" si="14"/>
        <v>10618</v>
      </c>
      <c r="W54" s="53">
        <f t="shared" si="14"/>
        <v>0</v>
      </c>
      <c r="X54" s="53">
        <f t="shared" si="14"/>
        <v>142611.22999999998</v>
      </c>
      <c r="Y54" s="53">
        <f t="shared" si="14"/>
        <v>0</v>
      </c>
      <c r="Z54" s="53"/>
      <c r="AA54" s="53">
        <f>SUM(AA37:AA53)</f>
        <v>0</v>
      </c>
      <c r="AB54" s="53"/>
      <c r="AC54" s="53">
        <f>SUM(AC37:AC53)</f>
        <v>0</v>
      </c>
      <c r="AD54" s="53"/>
      <c r="AE54" s="53">
        <f>SUM(AE37:AE53)</f>
        <v>0</v>
      </c>
      <c r="AF54" s="53"/>
      <c r="AG54" s="53">
        <f>SUM(AG37:AG53)</f>
        <v>0</v>
      </c>
      <c r="AH54" s="53"/>
      <c r="AI54" s="53">
        <f>SUM(AI37:AI53)</f>
        <v>0</v>
      </c>
      <c r="AJ54" s="53"/>
      <c r="AK54" s="53">
        <f>SUM(AK37:AK53)</f>
        <v>0</v>
      </c>
      <c r="AL54" s="53"/>
      <c r="AM54" s="53">
        <f t="shared" ref="AM54:BA54" si="15">SUM(AM37:AM53)</f>
        <v>0</v>
      </c>
      <c r="AN54" s="53">
        <f t="shared" si="15"/>
        <v>0</v>
      </c>
      <c r="AO54" s="53">
        <f t="shared" si="15"/>
        <v>0</v>
      </c>
      <c r="AP54" s="53">
        <f t="shared" si="15"/>
        <v>0</v>
      </c>
      <c r="AQ54" s="53">
        <f t="shared" si="15"/>
        <v>285925.98</v>
      </c>
      <c r="AR54" s="53">
        <f t="shared" si="15"/>
        <v>1712038.73</v>
      </c>
      <c r="AS54" s="53">
        <f t="shared" si="15"/>
        <v>1712038.73</v>
      </c>
      <c r="AT54" s="53">
        <f t="shared" si="15"/>
        <v>0</v>
      </c>
      <c r="AU54" s="54">
        <f t="shared" si="15"/>
        <v>20544464.760000002</v>
      </c>
      <c r="AV54" s="55">
        <f t="shared" si="15"/>
        <v>101226.84</v>
      </c>
      <c r="AW54" s="53">
        <f t="shared" si="15"/>
        <v>101226.84</v>
      </c>
      <c r="AX54" s="56">
        <f t="shared" si="15"/>
        <v>0</v>
      </c>
      <c r="AY54" s="53">
        <f t="shared" si="15"/>
        <v>0</v>
      </c>
      <c r="AZ54" s="53">
        <f t="shared" si="15"/>
        <v>0</v>
      </c>
      <c r="BA54" s="56">
        <f t="shared" si="15"/>
        <v>0</v>
      </c>
    </row>
    <row r="55" spans="1:53" ht="11" thickBot="1" x14ac:dyDescent="0.3">
      <c r="A55" s="57"/>
      <c r="B55" s="58"/>
      <c r="C55" s="58"/>
      <c r="D55" s="58"/>
      <c r="E55" s="58"/>
      <c r="F55" s="58"/>
      <c r="G55" s="58"/>
      <c r="H55" s="59"/>
      <c r="I55" s="58"/>
      <c r="J55" s="59"/>
      <c r="K55" s="59"/>
      <c r="L55" s="59"/>
      <c r="M55" s="59"/>
      <c r="N55" s="59"/>
      <c r="O55" s="59"/>
      <c r="P55" s="59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9"/>
      <c r="AN55" s="59"/>
      <c r="AO55" s="59"/>
      <c r="AP55" s="59"/>
      <c r="AQ55" s="59"/>
      <c r="AR55" s="59"/>
      <c r="AS55" s="59"/>
      <c r="AT55" s="59"/>
      <c r="AU55" s="60"/>
      <c r="AV55" s="61"/>
      <c r="AW55" s="62"/>
      <c r="AX55" s="63"/>
      <c r="AY55" s="62"/>
      <c r="AZ55" s="62"/>
      <c r="BA55" s="63"/>
    </row>
    <row r="56" spans="1:53" ht="11" thickBot="1" x14ac:dyDescent="0.3">
      <c r="A56" s="64"/>
      <c r="B56" s="65"/>
      <c r="C56" s="65"/>
      <c r="D56" s="66">
        <f>D35+D54</f>
        <v>29.25</v>
      </c>
      <c r="E56" s="65"/>
      <c r="F56" s="65"/>
      <c r="G56" s="65"/>
      <c r="H56" s="67">
        <f>H35+H54</f>
        <v>3781025.12</v>
      </c>
      <c r="I56" s="68"/>
      <c r="J56" s="67">
        <f t="shared" ref="J56:P56" si="16">J35+J54</f>
        <v>518460.2</v>
      </c>
      <c r="K56" s="67">
        <f t="shared" si="16"/>
        <v>0</v>
      </c>
      <c r="L56" s="67">
        <f t="shared" si="16"/>
        <v>0</v>
      </c>
      <c r="M56" s="67">
        <f t="shared" si="16"/>
        <v>0</v>
      </c>
      <c r="N56" s="67">
        <f t="shared" si="16"/>
        <v>0</v>
      </c>
      <c r="O56" s="67">
        <f t="shared" si="16"/>
        <v>119424</v>
      </c>
      <c r="P56" s="67">
        <f t="shared" si="16"/>
        <v>0</v>
      </c>
      <c r="Q56" s="68"/>
      <c r="R56" s="68">
        <f>R35+R54</f>
        <v>0</v>
      </c>
      <c r="S56" s="68"/>
      <c r="T56" s="68">
        <f t="shared" ref="T56:Y56" si="17">T35+T54</f>
        <v>0</v>
      </c>
      <c r="U56" s="68">
        <f t="shared" si="17"/>
        <v>13272.75</v>
      </c>
      <c r="V56" s="68">
        <f t="shared" si="17"/>
        <v>10618</v>
      </c>
      <c r="W56" s="68">
        <f t="shared" si="17"/>
        <v>0</v>
      </c>
      <c r="X56" s="68">
        <f t="shared" si="17"/>
        <v>429947.91000000003</v>
      </c>
      <c r="Y56" s="68">
        <f t="shared" si="17"/>
        <v>0</v>
      </c>
      <c r="Z56" s="68"/>
      <c r="AA56" s="68">
        <f>AA35+AA54</f>
        <v>0</v>
      </c>
      <c r="AB56" s="68"/>
      <c r="AC56" s="68">
        <f>AC35+AC54</f>
        <v>0</v>
      </c>
      <c r="AD56" s="68"/>
      <c r="AE56" s="68">
        <f>AE35+AE54</f>
        <v>517725.74</v>
      </c>
      <c r="AF56" s="68"/>
      <c r="AG56" s="68">
        <f>AG35+AG54</f>
        <v>0</v>
      </c>
      <c r="AH56" s="68"/>
      <c r="AI56" s="68">
        <f>AI35+AI54</f>
        <v>0</v>
      </c>
      <c r="AJ56" s="68"/>
      <c r="AK56" s="68">
        <f>AK35+AK54</f>
        <v>0</v>
      </c>
      <c r="AL56" s="68"/>
      <c r="AM56" s="67">
        <f t="shared" ref="AM56:BA56" si="18">AM35+AM54</f>
        <v>226831.3</v>
      </c>
      <c r="AN56" s="67">
        <f t="shared" si="18"/>
        <v>0</v>
      </c>
      <c r="AO56" s="67">
        <f t="shared" si="18"/>
        <v>0</v>
      </c>
      <c r="AP56" s="67">
        <f t="shared" si="18"/>
        <v>0</v>
      </c>
      <c r="AQ56" s="67">
        <f t="shared" si="18"/>
        <v>1317819.7000000002</v>
      </c>
      <c r="AR56" s="67">
        <f t="shared" si="18"/>
        <v>5617305.0199999996</v>
      </c>
      <c r="AS56" s="67">
        <f t="shared" si="18"/>
        <v>5617305.0199999996</v>
      </c>
      <c r="AT56" s="67">
        <f t="shared" si="18"/>
        <v>0</v>
      </c>
      <c r="AU56" s="69">
        <f t="shared" si="18"/>
        <v>67407660.239999995</v>
      </c>
      <c r="AV56" s="70">
        <f t="shared" si="18"/>
        <v>2985882.1000000006</v>
      </c>
      <c r="AW56" s="69">
        <f t="shared" si="18"/>
        <v>2985882.1000000006</v>
      </c>
      <c r="AX56" s="71">
        <f t="shared" si="18"/>
        <v>0</v>
      </c>
      <c r="AY56" s="69">
        <f t="shared" si="18"/>
        <v>199533.68</v>
      </c>
      <c r="AZ56" s="69">
        <f t="shared" si="18"/>
        <v>199533.68</v>
      </c>
      <c r="BA56" s="71">
        <f t="shared" si="18"/>
        <v>0</v>
      </c>
    </row>
    <row r="60" spans="1:53" ht="18.5" x14ac:dyDescent="0.45">
      <c r="AJ60" s="161"/>
      <c r="AK60" s="161" t="s">
        <v>383</v>
      </c>
      <c r="AL60" s="161"/>
      <c r="AM60" s="161"/>
      <c r="AN60" s="161"/>
    </row>
    <row r="61" spans="1:53" ht="18.5" x14ac:dyDescent="0.45">
      <c r="AJ61" s="161"/>
      <c r="AK61" s="161"/>
      <c r="AL61" s="161"/>
      <c r="AM61" s="161"/>
      <c r="AN61" s="161"/>
    </row>
    <row r="62" spans="1:53" ht="18.5" x14ac:dyDescent="0.45">
      <c r="AJ62" s="161"/>
      <c r="AK62" s="161" t="s">
        <v>384</v>
      </c>
      <c r="AL62" s="161"/>
      <c r="AM62" s="161"/>
      <c r="AN62" s="161"/>
    </row>
    <row r="63" spans="1:53" ht="18.5" x14ac:dyDescent="0.45">
      <c r="AJ63" s="161"/>
      <c r="AK63" s="161"/>
      <c r="AL63" s="161"/>
      <c r="AM63" s="161"/>
      <c r="AN63" s="161"/>
    </row>
    <row r="64" spans="1:53" ht="18.5" x14ac:dyDescent="0.45">
      <c r="AJ64" s="161"/>
      <c r="AK64" s="161" t="s">
        <v>385</v>
      </c>
      <c r="AL64" s="161"/>
      <c r="AM64" s="161"/>
      <c r="AN64" s="161"/>
    </row>
    <row r="65" spans="36:40" ht="18.5" x14ac:dyDescent="0.45">
      <c r="AJ65" s="161"/>
      <c r="AK65" s="161"/>
      <c r="AL65" s="161"/>
      <c r="AM65" s="161"/>
      <c r="AN65" s="161"/>
    </row>
    <row r="66" spans="36:40" ht="18.5" x14ac:dyDescent="0.45">
      <c r="AJ66" s="161"/>
      <c r="AK66" s="161" t="s">
        <v>386</v>
      </c>
      <c r="AL66" s="161"/>
      <c r="AM66" s="161"/>
      <c r="AN66" s="161"/>
    </row>
  </sheetData>
  <mergeCells count="45">
    <mergeCell ref="AB16:AC16"/>
    <mergeCell ref="AP16:AP17"/>
    <mergeCell ref="AF16:AG16"/>
    <mergeCell ref="AH16:AI16"/>
    <mergeCell ref="AJ16:AK16"/>
    <mergeCell ref="AL16:AM16"/>
    <mergeCell ref="AN16:AN17"/>
    <mergeCell ref="AO16:AO17"/>
    <mergeCell ref="V16:V17"/>
    <mergeCell ref="W16:W17"/>
    <mergeCell ref="X16:X17"/>
    <mergeCell ref="Y16:Y17"/>
    <mergeCell ref="Z16:AA16"/>
    <mergeCell ref="AY15:BA16"/>
    <mergeCell ref="K16:K17"/>
    <mergeCell ref="L16:L17"/>
    <mergeCell ref="M16:M17"/>
    <mergeCell ref="N16:N17"/>
    <mergeCell ref="K15:AP15"/>
    <mergeCell ref="AQ15:AQ17"/>
    <mergeCell ref="AR15:AT16"/>
    <mergeCell ref="AU15:AU17"/>
    <mergeCell ref="AV15:AX16"/>
    <mergeCell ref="AD16:AE16"/>
    <mergeCell ref="O16:O17"/>
    <mergeCell ref="P16:P17"/>
    <mergeCell ref="Q16:R16"/>
    <mergeCell ref="S16:T16"/>
    <mergeCell ref="U16:U17"/>
    <mergeCell ref="AL13:AM13"/>
    <mergeCell ref="A15:A17"/>
    <mergeCell ref="B15:B17"/>
    <mergeCell ref="C15:C17"/>
    <mergeCell ref="D15:D17"/>
    <mergeCell ref="E15:E17"/>
    <mergeCell ref="F15:F17"/>
    <mergeCell ref="G15:G17"/>
    <mergeCell ref="H15:H17"/>
    <mergeCell ref="I15:J16"/>
    <mergeCell ref="Z13:AA13"/>
    <mergeCell ref="AB13:AC13"/>
    <mergeCell ref="AD13:AE13"/>
    <mergeCell ref="AF13:AG13"/>
    <mergeCell ref="AH13:AI13"/>
    <mergeCell ref="AJ13:AK13"/>
  </mergeCells>
  <pageMargins left="0.70866141732283472" right="0.70866141732283472" top="0.74803149606299213" bottom="0.74803149606299213" header="0.31496062992125984" footer="0.31496062992125984"/>
  <pageSetup paperSize="9" scale="38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workbookViewId="0">
      <selection activeCell="I91" sqref="I91"/>
    </sheetView>
  </sheetViews>
  <sheetFormatPr defaultColWidth="8.7265625" defaultRowHeight="10.5" x14ac:dyDescent="0.25"/>
  <cols>
    <col min="1" max="2" width="12.1796875" style="82" customWidth="1"/>
    <col min="3" max="3" width="12.26953125" style="82" customWidth="1"/>
    <col min="4" max="4" width="12.1796875" style="82" customWidth="1"/>
    <col min="5" max="5" width="12.26953125" style="82" customWidth="1"/>
    <col min="6" max="7" width="4.6328125" style="82" customWidth="1"/>
    <col min="8" max="8" width="14.6328125" style="82" customWidth="1"/>
    <col min="9" max="11" width="14.7265625" style="82" customWidth="1"/>
    <col min="12" max="12" width="12.6328125" style="82" bestFit="1" customWidth="1"/>
    <col min="13" max="16384" width="8.7265625" style="82"/>
  </cols>
  <sheetData>
    <row r="1" spans="1:11" s="72" customFormat="1" x14ac:dyDescent="0.25"/>
    <row r="2" spans="1:11" s="72" customFormat="1" x14ac:dyDescent="0.25">
      <c r="A2" s="248" t="s">
        <v>214</v>
      </c>
      <c r="B2" s="248"/>
      <c r="C2" s="248"/>
      <c r="D2" s="248"/>
      <c r="E2" s="248"/>
      <c r="H2" s="248" t="s">
        <v>215</v>
      </c>
      <c r="I2" s="248"/>
      <c r="J2" s="248"/>
      <c r="K2" s="248"/>
    </row>
    <row r="3" spans="1:11" s="72" customFormat="1" x14ac:dyDescent="0.25">
      <c r="A3" s="72" t="s">
        <v>216</v>
      </c>
      <c r="H3" s="249" t="s">
        <v>217</v>
      </c>
      <c r="I3" s="249"/>
      <c r="J3" s="249"/>
      <c r="K3" s="249"/>
    </row>
    <row r="4" spans="1:11" s="72" customFormat="1" x14ac:dyDescent="0.25">
      <c r="H4" s="249"/>
      <c r="I4" s="249"/>
      <c r="J4" s="249"/>
      <c r="K4" s="249"/>
    </row>
    <row r="5" spans="1:11" s="72" customFormat="1" ht="13" x14ac:dyDescent="0.3">
      <c r="A5" s="73" t="s">
        <v>218</v>
      </c>
      <c r="B5" s="250" t="s">
        <v>219</v>
      </c>
      <c r="C5" s="250"/>
      <c r="H5" s="74" t="s">
        <v>220</v>
      </c>
      <c r="I5" s="250" t="s">
        <v>221</v>
      </c>
      <c r="J5" s="250"/>
    </row>
    <row r="6" spans="1:11" s="72" customFormat="1" x14ac:dyDescent="0.25">
      <c r="A6" s="75" t="s">
        <v>222</v>
      </c>
      <c r="B6" s="247" t="s">
        <v>223</v>
      </c>
      <c r="C6" s="247"/>
      <c r="H6" s="75" t="s">
        <v>222</v>
      </c>
      <c r="I6" s="247" t="s">
        <v>223</v>
      </c>
      <c r="J6" s="247"/>
    </row>
    <row r="7" spans="1:11" s="72" customFormat="1" x14ac:dyDescent="0.25">
      <c r="A7" s="72" t="s">
        <v>224</v>
      </c>
      <c r="H7" s="72" t="s">
        <v>224</v>
      </c>
    </row>
    <row r="8" spans="1:11" s="72" customFormat="1" x14ac:dyDescent="0.25"/>
    <row r="9" spans="1:11" s="76" customFormat="1" ht="14.5" x14ac:dyDescent="0.35"/>
    <row r="10" spans="1:11" s="76" customFormat="1" ht="14.5" x14ac:dyDescent="0.35">
      <c r="A10" s="76" t="s">
        <v>225</v>
      </c>
      <c r="E10" s="77">
        <v>0</v>
      </c>
    </row>
    <row r="11" spans="1:11" s="79" customFormat="1" ht="12" x14ac:dyDescent="0.3">
      <c r="A11" s="78" t="s">
        <v>226</v>
      </c>
      <c r="E11" s="80">
        <v>0</v>
      </c>
    </row>
    <row r="12" spans="1:11" s="76" customFormat="1" ht="14.5" x14ac:dyDescent="0.35">
      <c r="A12" s="76" t="s">
        <v>227</v>
      </c>
      <c r="E12" s="77">
        <v>0</v>
      </c>
    </row>
    <row r="13" spans="1:11" s="76" customFormat="1" ht="14.5" x14ac:dyDescent="0.35">
      <c r="A13" s="78" t="s">
        <v>226</v>
      </c>
      <c r="B13" s="79"/>
      <c r="C13" s="79"/>
      <c r="D13" s="79"/>
      <c r="E13" s="80">
        <v>0</v>
      </c>
    </row>
    <row r="14" spans="1:11" s="76" customFormat="1" ht="14.5" x14ac:dyDescent="0.35"/>
    <row r="15" spans="1:11" s="76" customFormat="1" ht="14.5" x14ac:dyDescent="0.35"/>
    <row r="16" spans="1:11" s="76" customFormat="1" ht="14.5" x14ac:dyDescent="0.35">
      <c r="A16" s="251" t="s">
        <v>228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</row>
    <row r="17" spans="1:11" s="76" customFormat="1" ht="14.5" x14ac:dyDescent="0.35"/>
    <row r="18" spans="1:11" s="76" customFormat="1" ht="14.5" x14ac:dyDescent="0.35">
      <c r="A18" s="76" t="s">
        <v>229</v>
      </c>
    </row>
    <row r="19" spans="1:11" x14ac:dyDescent="0.25">
      <c r="A19" s="252" t="s">
        <v>230</v>
      </c>
      <c r="B19" s="252"/>
      <c r="C19" s="252"/>
      <c r="D19" s="252"/>
      <c r="E19" s="252"/>
      <c r="F19" s="252"/>
      <c r="G19" s="252"/>
      <c r="H19" s="252"/>
      <c r="I19" s="252"/>
      <c r="J19" s="252"/>
      <c r="K19" s="81">
        <f>SUM(K20:K24)</f>
        <v>0</v>
      </c>
    </row>
    <row r="20" spans="1:11" x14ac:dyDescent="0.25">
      <c r="A20" s="253"/>
      <c r="B20" s="253" t="s">
        <v>231</v>
      </c>
      <c r="C20" s="253"/>
      <c r="D20" s="253"/>
      <c r="E20" s="253"/>
      <c r="F20" s="253"/>
      <c r="G20" s="253"/>
      <c r="H20" s="253"/>
      <c r="I20" s="253"/>
      <c r="J20" s="253"/>
      <c r="K20" s="83"/>
    </row>
    <row r="21" spans="1:11" x14ac:dyDescent="0.25">
      <c r="A21" s="253"/>
      <c r="B21" s="253"/>
      <c r="C21" s="253"/>
      <c r="D21" s="253" t="s">
        <v>232</v>
      </c>
      <c r="E21" s="253"/>
      <c r="F21" s="253"/>
      <c r="G21" s="253"/>
      <c r="H21" s="253"/>
      <c r="I21" s="253"/>
      <c r="J21" s="253"/>
      <c r="K21" s="83">
        <v>0</v>
      </c>
    </row>
    <row r="22" spans="1:11" x14ac:dyDescent="0.25">
      <c r="A22" s="253"/>
      <c r="B22" s="253"/>
      <c r="C22" s="253"/>
      <c r="D22" s="253" t="s">
        <v>233</v>
      </c>
      <c r="E22" s="253"/>
      <c r="F22" s="253"/>
      <c r="G22" s="253"/>
      <c r="H22" s="253"/>
      <c r="I22" s="253"/>
      <c r="J22" s="253"/>
      <c r="K22" s="83">
        <v>0</v>
      </c>
    </row>
    <row r="23" spans="1:11" x14ac:dyDescent="0.25">
      <c r="A23" s="253"/>
      <c r="B23" s="253"/>
      <c r="C23" s="253"/>
      <c r="D23" s="253" t="s">
        <v>234</v>
      </c>
      <c r="E23" s="253"/>
      <c r="F23" s="253"/>
      <c r="G23" s="253"/>
      <c r="H23" s="253"/>
      <c r="I23" s="253"/>
      <c r="J23" s="253"/>
      <c r="K23" s="83">
        <v>0</v>
      </c>
    </row>
    <row r="24" spans="1:11" x14ac:dyDescent="0.25">
      <c r="A24" s="253"/>
      <c r="B24" s="253"/>
      <c r="C24" s="253"/>
      <c r="D24" s="253" t="s">
        <v>235</v>
      </c>
      <c r="E24" s="253"/>
      <c r="F24" s="253"/>
      <c r="G24" s="253"/>
      <c r="H24" s="253"/>
      <c r="I24" s="253"/>
      <c r="J24" s="253"/>
      <c r="K24" s="83">
        <v>0</v>
      </c>
    </row>
    <row r="25" spans="1:11" x14ac:dyDescent="0.25">
      <c r="A25" s="252" t="s">
        <v>236</v>
      </c>
      <c r="B25" s="252"/>
      <c r="C25" s="252"/>
      <c r="D25" s="252"/>
      <c r="E25" s="252"/>
      <c r="F25" s="252"/>
      <c r="G25" s="252"/>
      <c r="H25" s="252"/>
      <c r="I25" s="252"/>
      <c r="J25" s="252"/>
      <c r="K25" s="84">
        <f>SUM(K26:K30)</f>
        <v>370.5</v>
      </c>
    </row>
    <row r="26" spans="1:11" x14ac:dyDescent="0.25">
      <c r="A26" s="253"/>
      <c r="B26" s="253" t="s">
        <v>231</v>
      </c>
      <c r="C26" s="253"/>
      <c r="D26" s="253"/>
      <c r="E26" s="253"/>
      <c r="F26" s="253"/>
      <c r="G26" s="253"/>
      <c r="H26" s="253"/>
      <c r="I26" s="253"/>
      <c r="J26" s="253"/>
      <c r="K26" s="85"/>
    </row>
    <row r="27" spans="1:11" x14ac:dyDescent="0.25">
      <c r="A27" s="253"/>
      <c r="B27" s="253"/>
      <c r="C27" s="253"/>
      <c r="D27" s="253" t="s">
        <v>232</v>
      </c>
      <c r="E27" s="253"/>
      <c r="F27" s="253"/>
      <c r="G27" s="253"/>
      <c r="H27" s="253"/>
      <c r="I27" s="253"/>
      <c r="J27" s="253"/>
      <c r="K27" s="85">
        <v>0</v>
      </c>
    </row>
    <row r="28" spans="1:11" x14ac:dyDescent="0.25">
      <c r="A28" s="253"/>
      <c r="B28" s="253"/>
      <c r="C28" s="253"/>
      <c r="D28" s="253" t="s">
        <v>233</v>
      </c>
      <c r="E28" s="253"/>
      <c r="F28" s="253"/>
      <c r="G28" s="253"/>
      <c r="H28" s="253"/>
      <c r="I28" s="253"/>
      <c r="J28" s="253"/>
      <c r="K28" s="85">
        <v>103.5</v>
      </c>
    </row>
    <row r="29" spans="1:11" x14ac:dyDescent="0.25">
      <c r="A29" s="253"/>
      <c r="B29" s="253"/>
      <c r="C29" s="253"/>
      <c r="D29" s="253" t="s">
        <v>234</v>
      </c>
      <c r="E29" s="253"/>
      <c r="F29" s="253"/>
      <c r="G29" s="253"/>
      <c r="H29" s="253"/>
      <c r="I29" s="253"/>
      <c r="J29" s="253"/>
      <c r="K29" s="85">
        <v>183</v>
      </c>
    </row>
    <row r="30" spans="1:11" x14ac:dyDescent="0.25">
      <c r="A30" s="253"/>
      <c r="B30" s="253"/>
      <c r="C30" s="253"/>
      <c r="D30" s="253" t="s">
        <v>235</v>
      </c>
      <c r="E30" s="253"/>
      <c r="F30" s="253"/>
      <c r="G30" s="253"/>
      <c r="H30" s="253"/>
      <c r="I30" s="253"/>
      <c r="J30" s="253"/>
      <c r="K30" s="85">
        <v>84</v>
      </c>
    </row>
    <row r="31" spans="1:11" x14ac:dyDescent="0.25">
      <c r="A31" s="252" t="s">
        <v>237</v>
      </c>
      <c r="B31" s="252"/>
      <c r="C31" s="252"/>
      <c r="D31" s="252"/>
      <c r="E31" s="252"/>
      <c r="F31" s="252"/>
      <c r="G31" s="252"/>
      <c r="H31" s="252"/>
      <c r="I31" s="252"/>
      <c r="J31" s="252"/>
      <c r="K31" s="84">
        <f>SUM(K32:K37)</f>
        <v>52.406300000000002</v>
      </c>
    </row>
    <row r="32" spans="1:11" x14ac:dyDescent="0.25">
      <c r="A32" s="253"/>
      <c r="B32" s="253" t="s">
        <v>231</v>
      </c>
      <c r="C32" s="253"/>
      <c r="D32" s="253"/>
      <c r="E32" s="253"/>
      <c r="F32" s="253"/>
      <c r="G32" s="253"/>
      <c r="H32" s="253"/>
      <c r="I32" s="253"/>
      <c r="J32" s="253"/>
      <c r="K32" s="85"/>
    </row>
    <row r="33" spans="1:11" x14ac:dyDescent="0.25">
      <c r="A33" s="253"/>
      <c r="B33" s="253"/>
      <c r="C33" s="253"/>
      <c r="D33" s="253" t="s">
        <v>232</v>
      </c>
      <c r="E33" s="253"/>
      <c r="F33" s="253"/>
      <c r="G33" s="253"/>
      <c r="H33" s="253"/>
      <c r="I33" s="253"/>
      <c r="J33" s="253"/>
      <c r="K33" s="85">
        <v>0</v>
      </c>
    </row>
    <row r="34" spans="1:11" x14ac:dyDescent="0.25">
      <c r="A34" s="253"/>
      <c r="B34" s="253"/>
      <c r="C34" s="253"/>
      <c r="D34" s="253" t="s">
        <v>233</v>
      </c>
      <c r="E34" s="253"/>
      <c r="F34" s="253"/>
      <c r="G34" s="253"/>
      <c r="H34" s="253"/>
      <c r="I34" s="253"/>
      <c r="J34" s="253"/>
      <c r="K34" s="85">
        <v>6.4687999999999999</v>
      </c>
    </row>
    <row r="35" spans="1:11" x14ac:dyDescent="0.25">
      <c r="A35" s="253"/>
      <c r="B35" s="253"/>
      <c r="C35" s="253"/>
      <c r="D35" s="253" t="s">
        <v>234</v>
      </c>
      <c r="E35" s="253"/>
      <c r="F35" s="253"/>
      <c r="G35" s="253"/>
      <c r="H35" s="253"/>
      <c r="I35" s="253"/>
      <c r="J35" s="253"/>
      <c r="K35" s="85">
        <v>11.4375</v>
      </c>
    </row>
    <row r="36" spans="1:11" x14ac:dyDescent="0.25">
      <c r="A36" s="253"/>
      <c r="B36" s="253"/>
      <c r="C36" s="253"/>
      <c r="D36" s="253" t="s">
        <v>235</v>
      </c>
      <c r="E36" s="253"/>
      <c r="F36" s="253"/>
      <c r="G36" s="253"/>
      <c r="H36" s="253"/>
      <c r="I36" s="253"/>
      <c r="J36" s="253"/>
      <c r="K36" s="85">
        <v>5.25</v>
      </c>
    </row>
    <row r="37" spans="1:11" x14ac:dyDescent="0.25">
      <c r="A37" s="253"/>
      <c r="B37" s="253"/>
      <c r="C37" s="253"/>
      <c r="D37" s="253" t="s">
        <v>238</v>
      </c>
      <c r="E37" s="253"/>
      <c r="F37" s="253"/>
      <c r="G37" s="253"/>
      <c r="H37" s="253"/>
      <c r="I37" s="253"/>
      <c r="J37" s="253"/>
      <c r="K37" s="85">
        <v>29.25</v>
      </c>
    </row>
    <row r="38" spans="1:11" x14ac:dyDescent="0.25">
      <c r="A38" s="252" t="s">
        <v>239</v>
      </c>
      <c r="B38" s="252"/>
      <c r="C38" s="252"/>
      <c r="D38" s="252"/>
      <c r="E38" s="252"/>
      <c r="F38" s="252"/>
      <c r="G38" s="252"/>
      <c r="H38" s="252"/>
      <c r="I38" s="252"/>
      <c r="J38" s="252"/>
      <c r="K38" s="84">
        <f>SUM(K39:K44)</f>
        <v>7856279.3499999996</v>
      </c>
    </row>
    <row r="39" spans="1:11" x14ac:dyDescent="0.25">
      <c r="A39" s="253"/>
      <c r="B39" s="253" t="s">
        <v>231</v>
      </c>
      <c r="C39" s="253"/>
      <c r="D39" s="253"/>
      <c r="E39" s="253"/>
      <c r="F39" s="253"/>
      <c r="G39" s="253"/>
      <c r="H39" s="253"/>
      <c r="I39" s="253"/>
      <c r="J39" s="253"/>
      <c r="K39" s="84"/>
    </row>
    <row r="40" spans="1:11" x14ac:dyDescent="0.25">
      <c r="A40" s="253"/>
      <c r="B40" s="253"/>
      <c r="C40" s="253"/>
      <c r="D40" s="253" t="s">
        <v>232</v>
      </c>
      <c r="E40" s="253"/>
      <c r="F40" s="253"/>
      <c r="G40" s="253"/>
      <c r="H40" s="253"/>
      <c r="I40" s="253"/>
      <c r="J40" s="253"/>
      <c r="K40" s="85">
        <v>0</v>
      </c>
    </row>
    <row r="41" spans="1:11" x14ac:dyDescent="0.25">
      <c r="A41" s="253"/>
      <c r="B41" s="253"/>
      <c r="C41" s="253"/>
      <c r="D41" s="253" t="s">
        <v>233</v>
      </c>
      <c r="E41" s="253"/>
      <c r="F41" s="253"/>
      <c r="G41" s="253"/>
      <c r="H41" s="253"/>
      <c r="I41" s="253"/>
      <c r="J41" s="253"/>
      <c r="K41" s="85">
        <v>1136291.23</v>
      </c>
    </row>
    <row r="42" spans="1:11" x14ac:dyDescent="0.25">
      <c r="A42" s="253"/>
      <c r="B42" s="253"/>
      <c r="C42" s="253"/>
      <c r="D42" s="253" t="s">
        <v>234</v>
      </c>
      <c r="E42" s="253"/>
      <c r="F42" s="253"/>
      <c r="G42" s="253"/>
      <c r="H42" s="253"/>
      <c r="I42" s="253"/>
      <c r="J42" s="253"/>
      <c r="K42" s="85">
        <v>2019493.2099999997</v>
      </c>
    </row>
    <row r="43" spans="1:11" x14ac:dyDescent="0.25">
      <c r="A43" s="253"/>
      <c r="B43" s="253"/>
      <c r="C43" s="253"/>
      <c r="D43" s="253" t="s">
        <v>235</v>
      </c>
      <c r="E43" s="253"/>
      <c r="F43" s="253"/>
      <c r="G43" s="253"/>
      <c r="H43" s="253"/>
      <c r="I43" s="253"/>
      <c r="J43" s="253"/>
      <c r="K43" s="85">
        <v>919469.79</v>
      </c>
    </row>
    <row r="44" spans="1:11" x14ac:dyDescent="0.25">
      <c r="A44" s="253"/>
      <c r="B44" s="253"/>
      <c r="C44" s="253"/>
      <c r="D44" s="253" t="s">
        <v>238</v>
      </c>
      <c r="E44" s="253"/>
      <c r="F44" s="253"/>
      <c r="G44" s="253"/>
      <c r="H44" s="253"/>
      <c r="I44" s="253"/>
      <c r="J44" s="253"/>
      <c r="K44" s="85">
        <v>3781025.12</v>
      </c>
    </row>
    <row r="45" spans="1:11" x14ac:dyDescent="0.25">
      <c r="A45" s="252" t="s">
        <v>240</v>
      </c>
      <c r="B45" s="252"/>
      <c r="C45" s="252"/>
      <c r="D45" s="252"/>
      <c r="E45" s="252"/>
      <c r="F45" s="252"/>
      <c r="G45" s="252"/>
      <c r="H45" s="252"/>
      <c r="I45" s="252"/>
      <c r="J45" s="252"/>
      <c r="K45" s="84">
        <v>6861611.8699999992</v>
      </c>
    </row>
    <row r="46" spans="1:11" x14ac:dyDescent="0.25">
      <c r="A46" s="86"/>
      <c r="B46" s="253" t="s">
        <v>231</v>
      </c>
      <c r="C46" s="253"/>
      <c r="D46" s="253"/>
      <c r="E46" s="253"/>
      <c r="F46" s="253"/>
      <c r="G46" s="253"/>
      <c r="H46" s="253"/>
      <c r="I46" s="253"/>
      <c r="J46" s="253"/>
      <c r="K46" s="85"/>
    </row>
    <row r="47" spans="1:11" x14ac:dyDescent="0.25">
      <c r="A47" s="86"/>
      <c r="B47" s="86"/>
      <c r="C47" s="86"/>
      <c r="D47" s="253" t="s">
        <v>241</v>
      </c>
      <c r="E47" s="253"/>
      <c r="F47" s="253"/>
      <c r="G47" s="253"/>
      <c r="H47" s="253"/>
      <c r="I47" s="253"/>
      <c r="J47" s="253"/>
      <c r="K47" s="85">
        <v>1537273.74</v>
      </c>
    </row>
    <row r="48" spans="1:11" x14ac:dyDescent="0.25">
      <c r="A48" s="86"/>
      <c r="B48" s="86"/>
      <c r="C48" s="86"/>
      <c r="D48" s="253" t="s">
        <v>242</v>
      </c>
      <c r="E48" s="253"/>
      <c r="F48" s="253"/>
      <c r="G48" s="253"/>
      <c r="H48" s="253"/>
      <c r="I48" s="253"/>
      <c r="J48" s="253"/>
      <c r="K48" s="85">
        <v>517725.74</v>
      </c>
    </row>
    <row r="49" spans="1:11" x14ac:dyDescent="0.25">
      <c r="A49" s="86"/>
      <c r="B49" s="86"/>
      <c r="C49" s="86"/>
      <c r="D49" s="253" t="s">
        <v>243</v>
      </c>
      <c r="E49" s="253"/>
      <c r="F49" s="253"/>
      <c r="G49" s="253"/>
      <c r="H49" s="253"/>
      <c r="I49" s="253"/>
      <c r="J49" s="253"/>
      <c r="K49" s="85">
        <v>0</v>
      </c>
    </row>
    <row r="50" spans="1:11" x14ac:dyDescent="0.25">
      <c r="A50" s="86"/>
      <c r="B50" s="86"/>
      <c r="C50" s="86"/>
      <c r="D50" s="253" t="s">
        <v>244</v>
      </c>
      <c r="E50" s="253"/>
      <c r="F50" s="253"/>
      <c r="G50" s="253"/>
      <c r="H50" s="253"/>
      <c r="I50" s="253"/>
      <c r="J50" s="253"/>
      <c r="K50" s="85">
        <v>0</v>
      </c>
    </row>
    <row r="51" spans="1:11" x14ac:dyDescent="0.25">
      <c r="A51" s="86"/>
      <c r="B51" s="86"/>
      <c r="C51" s="86"/>
      <c r="D51" s="253" t="s">
        <v>245</v>
      </c>
      <c r="E51" s="253"/>
      <c r="F51" s="253"/>
      <c r="G51" s="253"/>
      <c r="H51" s="253"/>
      <c r="I51" s="253"/>
      <c r="J51" s="253"/>
      <c r="K51" s="85">
        <v>23890.75</v>
      </c>
    </row>
    <row r="52" spans="1:11" x14ac:dyDescent="0.25">
      <c r="A52" s="86"/>
      <c r="B52" s="86"/>
      <c r="C52" s="86"/>
      <c r="D52" s="253" t="s">
        <v>141</v>
      </c>
      <c r="E52" s="253"/>
      <c r="F52" s="253"/>
      <c r="G52" s="253"/>
      <c r="H52" s="253"/>
      <c r="I52" s="253"/>
      <c r="J52" s="253"/>
      <c r="K52" s="85">
        <v>0</v>
      </c>
    </row>
    <row r="53" spans="1:11" x14ac:dyDescent="0.25">
      <c r="A53" s="86"/>
      <c r="B53" s="86"/>
      <c r="C53" s="86"/>
      <c r="D53" s="253" t="s">
        <v>246</v>
      </c>
      <c r="E53" s="253"/>
      <c r="F53" s="253"/>
      <c r="G53" s="253"/>
      <c r="H53" s="253"/>
      <c r="I53" s="253"/>
      <c r="J53" s="253"/>
      <c r="K53" s="85">
        <v>939354.67999999993</v>
      </c>
    </row>
    <row r="54" spans="1:11" x14ac:dyDescent="0.25">
      <c r="A54" s="86"/>
      <c r="B54" s="86"/>
      <c r="C54" s="86"/>
      <c r="D54" s="253" t="s">
        <v>247</v>
      </c>
      <c r="E54" s="253"/>
      <c r="F54" s="253"/>
      <c r="G54" s="253"/>
      <c r="H54" s="253"/>
      <c r="I54" s="253"/>
      <c r="J54" s="253"/>
      <c r="K54" s="85">
        <v>17697</v>
      </c>
    </row>
    <row r="55" spans="1:11" x14ac:dyDescent="0.25">
      <c r="A55" s="86"/>
      <c r="B55" s="86"/>
      <c r="C55" s="86"/>
      <c r="D55" s="253" t="s">
        <v>248</v>
      </c>
      <c r="E55" s="253"/>
      <c r="F55" s="253"/>
      <c r="G55" s="253"/>
      <c r="H55" s="253"/>
      <c r="I55" s="253"/>
      <c r="J55" s="253"/>
      <c r="K55" s="85">
        <v>662697.36</v>
      </c>
    </row>
    <row r="56" spans="1:11" x14ac:dyDescent="0.25">
      <c r="A56" s="86"/>
      <c r="B56" s="86"/>
      <c r="C56" s="86"/>
      <c r="D56" s="253" t="s">
        <v>249</v>
      </c>
      <c r="E56" s="253"/>
      <c r="F56" s="253"/>
      <c r="G56" s="253"/>
      <c r="H56" s="253"/>
      <c r="I56" s="253"/>
      <c r="J56" s="253"/>
      <c r="K56" s="85">
        <v>0</v>
      </c>
    </row>
    <row r="57" spans="1:11" x14ac:dyDescent="0.25">
      <c r="A57" s="86"/>
      <c r="B57" s="86"/>
      <c r="C57" s="86"/>
      <c r="D57" s="253" t="s">
        <v>21</v>
      </c>
      <c r="E57" s="253"/>
      <c r="F57" s="253"/>
      <c r="G57" s="253"/>
      <c r="H57" s="253"/>
      <c r="I57" s="253"/>
      <c r="J57" s="253"/>
      <c r="K57" s="85">
        <v>129750</v>
      </c>
    </row>
    <row r="58" spans="1:11" x14ac:dyDescent="0.25">
      <c r="A58" s="86"/>
      <c r="B58" s="86"/>
      <c r="C58" s="86"/>
      <c r="D58" s="253" t="s">
        <v>250</v>
      </c>
      <c r="E58" s="253"/>
      <c r="F58" s="253"/>
      <c r="G58" s="253"/>
      <c r="H58" s="253"/>
      <c r="I58" s="253"/>
      <c r="J58" s="253"/>
      <c r="K58" s="85">
        <v>479432.45</v>
      </c>
    </row>
    <row r="59" spans="1:11" x14ac:dyDescent="0.25">
      <c r="A59" s="86"/>
      <c r="B59" s="86"/>
      <c r="C59" s="86"/>
      <c r="D59" s="253" t="s">
        <v>251</v>
      </c>
      <c r="E59" s="253"/>
      <c r="F59" s="253"/>
      <c r="G59" s="253"/>
      <c r="H59" s="253"/>
      <c r="I59" s="253"/>
      <c r="J59" s="253"/>
      <c r="K59" s="85">
        <v>226831.3</v>
      </c>
    </row>
    <row r="60" spans="1:11" x14ac:dyDescent="0.25">
      <c r="A60" s="86"/>
      <c r="B60" s="86"/>
      <c r="C60" s="86"/>
      <c r="D60" s="253" t="s">
        <v>252</v>
      </c>
      <c r="E60" s="253"/>
      <c r="F60" s="253"/>
      <c r="G60" s="253"/>
      <c r="H60" s="253"/>
      <c r="I60" s="253"/>
      <c r="J60" s="253"/>
      <c r="K60" s="85">
        <v>92024.4</v>
      </c>
    </row>
    <row r="61" spans="1:11" x14ac:dyDescent="0.25">
      <c r="A61" s="86"/>
      <c r="B61" s="86"/>
      <c r="C61" s="86"/>
      <c r="D61" s="253" t="s">
        <v>253</v>
      </c>
      <c r="E61" s="253"/>
      <c r="F61" s="253"/>
      <c r="G61" s="253"/>
      <c r="H61" s="253"/>
      <c r="I61" s="253"/>
      <c r="J61" s="253"/>
      <c r="K61" s="85">
        <v>1528220.26</v>
      </c>
    </row>
    <row r="62" spans="1:11" x14ac:dyDescent="0.25">
      <c r="A62" s="86"/>
      <c r="B62" s="86"/>
      <c r="C62" s="86"/>
      <c r="D62" s="253" t="s">
        <v>254</v>
      </c>
      <c r="E62" s="253"/>
      <c r="F62" s="253"/>
      <c r="G62" s="253"/>
      <c r="H62" s="253"/>
      <c r="I62" s="253"/>
      <c r="J62" s="253"/>
      <c r="K62" s="85">
        <v>12166.7</v>
      </c>
    </row>
    <row r="63" spans="1:11" x14ac:dyDescent="0.25">
      <c r="A63" s="86"/>
      <c r="B63" s="86"/>
      <c r="C63" s="86"/>
      <c r="D63" s="253" t="s">
        <v>255</v>
      </c>
      <c r="E63" s="253"/>
      <c r="F63" s="253"/>
      <c r="G63" s="253"/>
      <c r="H63" s="253"/>
      <c r="I63" s="253"/>
      <c r="J63" s="253"/>
      <c r="K63" s="85">
        <v>64151.65</v>
      </c>
    </row>
    <row r="64" spans="1:11" x14ac:dyDescent="0.25">
      <c r="A64" s="86"/>
      <c r="B64" s="86"/>
      <c r="C64" s="86"/>
      <c r="D64" s="253" t="s">
        <v>138</v>
      </c>
      <c r="E64" s="253"/>
      <c r="F64" s="253"/>
      <c r="G64" s="253"/>
      <c r="H64" s="253"/>
      <c r="I64" s="253"/>
      <c r="J64" s="253"/>
      <c r="K64" s="85">
        <v>0</v>
      </c>
    </row>
    <row r="65" spans="1:11" x14ac:dyDescent="0.25">
      <c r="A65" s="86"/>
      <c r="B65" s="86"/>
      <c r="C65" s="86"/>
      <c r="D65" s="253" t="s">
        <v>137</v>
      </c>
      <c r="E65" s="253"/>
      <c r="F65" s="253"/>
      <c r="G65" s="253"/>
      <c r="H65" s="253"/>
      <c r="I65" s="253"/>
      <c r="J65" s="253"/>
      <c r="K65" s="85">
        <v>119424</v>
      </c>
    </row>
    <row r="66" spans="1:11" x14ac:dyDescent="0.25">
      <c r="A66" s="86"/>
      <c r="B66" s="86"/>
      <c r="C66" s="86"/>
      <c r="D66" s="253" t="s">
        <v>256</v>
      </c>
      <c r="E66" s="253"/>
      <c r="F66" s="253"/>
      <c r="G66" s="253"/>
      <c r="H66" s="253"/>
      <c r="I66" s="253"/>
      <c r="J66" s="253"/>
      <c r="K66" s="85"/>
    </row>
    <row r="67" spans="1:11" x14ac:dyDescent="0.25">
      <c r="A67" s="86"/>
      <c r="B67" s="86"/>
      <c r="C67" s="86"/>
      <c r="D67" s="253" t="s">
        <v>257</v>
      </c>
      <c r="E67" s="253"/>
      <c r="F67" s="253"/>
      <c r="G67" s="253"/>
      <c r="H67" s="253"/>
      <c r="I67" s="253"/>
      <c r="J67" s="253"/>
      <c r="K67" s="85">
        <v>510971.84</v>
      </c>
    </row>
    <row r="68" spans="1:11" x14ac:dyDescent="0.25">
      <c r="A68" s="86"/>
      <c r="B68" s="86"/>
      <c r="C68" s="86"/>
      <c r="D68" s="253" t="s">
        <v>258</v>
      </c>
      <c r="E68" s="253"/>
      <c r="F68" s="253"/>
      <c r="G68" s="253"/>
      <c r="H68" s="253"/>
      <c r="I68" s="253"/>
      <c r="J68" s="253"/>
      <c r="K68" s="85">
        <v>0</v>
      </c>
    </row>
    <row r="69" spans="1:11" x14ac:dyDescent="0.25">
      <c r="A69" s="86"/>
      <c r="B69" s="86"/>
      <c r="C69" s="86"/>
      <c r="D69" s="253" t="s">
        <v>32</v>
      </c>
      <c r="E69" s="253"/>
      <c r="F69" s="253"/>
      <c r="G69" s="253"/>
      <c r="H69" s="253"/>
      <c r="I69" s="253"/>
      <c r="J69" s="253"/>
      <c r="K69" s="85">
        <v>0</v>
      </c>
    </row>
    <row r="70" spans="1:11" x14ac:dyDescent="0.25">
      <c r="A70" s="86"/>
      <c r="B70" s="86"/>
      <c r="C70" s="86"/>
      <c r="D70" s="253" t="s">
        <v>259</v>
      </c>
      <c r="E70" s="253"/>
      <c r="F70" s="253"/>
      <c r="G70" s="253"/>
      <c r="H70" s="253"/>
      <c r="I70" s="253"/>
      <c r="J70" s="253"/>
      <c r="K70" s="85">
        <v>0</v>
      </c>
    </row>
    <row r="71" spans="1:11" x14ac:dyDescent="0.25">
      <c r="A71" s="86"/>
      <c r="B71" s="86"/>
      <c r="C71" s="86"/>
      <c r="D71" s="253" t="s">
        <v>260</v>
      </c>
      <c r="E71" s="253"/>
      <c r="F71" s="253"/>
      <c r="G71" s="253"/>
      <c r="H71" s="253"/>
      <c r="I71" s="253"/>
      <c r="J71" s="253"/>
      <c r="K71" s="85">
        <v>0</v>
      </c>
    </row>
    <row r="72" spans="1:11" x14ac:dyDescent="0.25">
      <c r="A72" s="86"/>
      <c r="B72" s="86"/>
      <c r="C72" s="86"/>
      <c r="D72" s="253" t="s">
        <v>136</v>
      </c>
      <c r="E72" s="253"/>
      <c r="F72" s="253"/>
      <c r="G72" s="253"/>
      <c r="H72" s="253"/>
      <c r="I72" s="253"/>
      <c r="J72" s="253"/>
      <c r="K72" s="85">
        <v>0</v>
      </c>
    </row>
    <row r="73" spans="1:11" x14ac:dyDescent="0.25">
      <c r="A73" s="86"/>
      <c r="B73" s="86"/>
      <c r="C73" s="86"/>
      <c r="D73" s="253" t="s">
        <v>261</v>
      </c>
      <c r="E73" s="253"/>
      <c r="F73" s="253"/>
      <c r="G73" s="253"/>
      <c r="H73" s="253"/>
      <c r="I73" s="253"/>
      <c r="J73" s="253"/>
      <c r="K73" s="85">
        <v>0</v>
      </c>
    </row>
    <row r="74" spans="1:11" x14ac:dyDescent="0.25">
      <c r="A74" s="86"/>
      <c r="B74" s="86"/>
      <c r="C74" s="86"/>
      <c r="D74" s="253" t="s">
        <v>40</v>
      </c>
      <c r="E74" s="253"/>
      <c r="F74" s="253"/>
      <c r="G74" s="253"/>
      <c r="H74" s="253"/>
      <c r="I74" s="253"/>
      <c r="J74" s="253"/>
      <c r="K74" s="85">
        <v>0</v>
      </c>
    </row>
    <row r="75" spans="1:11" x14ac:dyDescent="0.25">
      <c r="A75" s="86"/>
      <c r="B75" s="86"/>
      <c r="C75" s="86"/>
      <c r="D75" s="253" t="s">
        <v>20</v>
      </c>
      <c r="E75" s="253"/>
      <c r="F75" s="253"/>
      <c r="G75" s="253"/>
      <c r="H75" s="253"/>
      <c r="I75" s="253"/>
      <c r="J75" s="253"/>
      <c r="K75" s="85">
        <v>0</v>
      </c>
    </row>
    <row r="76" spans="1:11" x14ac:dyDescent="0.25">
      <c r="A76" s="86"/>
      <c r="B76" s="86"/>
      <c r="C76" s="86"/>
      <c r="D76" s="253" t="s">
        <v>52</v>
      </c>
      <c r="E76" s="253"/>
      <c r="F76" s="253"/>
      <c r="G76" s="253"/>
      <c r="H76" s="253"/>
      <c r="I76" s="253"/>
      <c r="J76" s="253"/>
      <c r="K76" s="85">
        <v>0</v>
      </c>
    </row>
    <row r="77" spans="1:11" x14ac:dyDescent="0.25">
      <c r="A77" s="86"/>
      <c r="B77" s="86"/>
      <c r="C77" s="86"/>
      <c r="D77" s="253" t="s">
        <v>23</v>
      </c>
      <c r="E77" s="253"/>
      <c r="F77" s="253"/>
      <c r="G77" s="253"/>
      <c r="H77" s="253"/>
      <c r="I77" s="253"/>
      <c r="J77" s="253"/>
      <c r="K77" s="85">
        <v>0</v>
      </c>
    </row>
    <row r="78" spans="1:11" x14ac:dyDescent="0.25">
      <c r="A78" s="86"/>
      <c r="B78" s="86"/>
      <c r="C78" s="86"/>
      <c r="D78" s="253" t="s">
        <v>43</v>
      </c>
      <c r="E78" s="253"/>
      <c r="F78" s="253"/>
      <c r="G78" s="253"/>
      <c r="H78" s="253"/>
      <c r="I78" s="253"/>
      <c r="J78" s="253"/>
      <c r="K78" s="85">
        <v>0</v>
      </c>
    </row>
    <row r="79" spans="1:11" x14ac:dyDescent="0.25">
      <c r="A79" s="86"/>
      <c r="B79" s="86"/>
      <c r="C79" s="86"/>
      <c r="D79" s="253" t="s">
        <v>135</v>
      </c>
      <c r="E79" s="253"/>
      <c r="F79" s="253"/>
      <c r="G79" s="253"/>
      <c r="H79" s="253"/>
      <c r="I79" s="253"/>
      <c r="J79" s="253"/>
      <c r="K79" s="85">
        <v>0</v>
      </c>
    </row>
    <row r="80" spans="1:11" x14ac:dyDescent="0.25">
      <c r="A80" s="86"/>
      <c r="B80" s="86"/>
      <c r="C80" s="86"/>
      <c r="D80" s="254" t="s">
        <v>262</v>
      </c>
      <c r="E80" s="255"/>
      <c r="F80" s="255"/>
      <c r="G80" s="255"/>
      <c r="H80" s="255"/>
      <c r="I80" s="255"/>
      <c r="J80" s="256"/>
      <c r="K80" s="85">
        <v>0</v>
      </c>
    </row>
    <row r="81" spans="1:11" x14ac:dyDescent="0.25">
      <c r="A81" s="86"/>
      <c r="B81" s="86"/>
      <c r="C81" s="86"/>
      <c r="D81" s="257" t="s">
        <v>147</v>
      </c>
      <c r="E81" s="257"/>
      <c r="F81" s="257"/>
      <c r="G81" s="257"/>
      <c r="H81" s="257"/>
      <c r="I81" s="257"/>
      <c r="J81" s="257"/>
      <c r="K81" s="85">
        <v>0</v>
      </c>
    </row>
    <row r="82" spans="1:11" x14ac:dyDescent="0.25">
      <c r="A82" s="86"/>
      <c r="B82" s="86"/>
      <c r="C82" s="86"/>
      <c r="D82" s="257" t="s">
        <v>27</v>
      </c>
      <c r="E82" s="257"/>
      <c r="F82" s="257"/>
      <c r="G82" s="257"/>
      <c r="H82" s="257"/>
      <c r="I82" s="257"/>
      <c r="J82" s="257"/>
      <c r="K82" s="85">
        <f>K45-SUM(K46:K81)</f>
        <v>0</v>
      </c>
    </row>
    <row r="83" spans="1:11" x14ac:dyDescent="0.25">
      <c r="A83" s="252" t="s">
        <v>263</v>
      </c>
      <c r="B83" s="252"/>
      <c r="C83" s="252"/>
      <c r="D83" s="252"/>
      <c r="E83" s="252"/>
      <c r="F83" s="252"/>
      <c r="G83" s="252"/>
      <c r="H83" s="252"/>
      <c r="I83" s="252"/>
      <c r="J83" s="252"/>
      <c r="K83" s="84">
        <f>K38+K45</f>
        <v>14717891.219999999</v>
      </c>
    </row>
    <row r="85" spans="1:11" ht="18.5" x14ac:dyDescent="0.45">
      <c r="D85" s="160"/>
      <c r="E85" s="160"/>
      <c r="F85" s="160"/>
      <c r="G85" s="160"/>
      <c r="H85" s="160"/>
    </row>
    <row r="86" spans="1:11" ht="18.5" x14ac:dyDescent="0.45">
      <c r="D86" s="161" t="s">
        <v>383</v>
      </c>
      <c r="E86" s="161"/>
      <c r="F86" s="161"/>
      <c r="G86" s="161"/>
      <c r="H86" s="160"/>
    </row>
    <row r="87" spans="1:11" ht="18.5" x14ac:dyDescent="0.45">
      <c r="D87" s="161"/>
      <c r="E87" s="161"/>
      <c r="F87" s="161"/>
      <c r="G87" s="161"/>
      <c r="H87" s="160"/>
    </row>
    <row r="88" spans="1:11" ht="18.5" x14ac:dyDescent="0.45">
      <c r="D88" s="161" t="s">
        <v>384</v>
      </c>
      <c r="E88" s="161"/>
      <c r="F88" s="161"/>
      <c r="G88" s="161"/>
      <c r="H88" s="160"/>
    </row>
    <row r="89" spans="1:11" ht="18.5" x14ac:dyDescent="0.45">
      <c r="D89" s="161"/>
      <c r="E89" s="161"/>
      <c r="F89" s="161"/>
      <c r="G89" s="161"/>
      <c r="H89" s="160"/>
    </row>
    <row r="90" spans="1:11" ht="18.5" x14ac:dyDescent="0.45">
      <c r="D90" s="161" t="s">
        <v>385</v>
      </c>
      <c r="E90" s="161"/>
      <c r="F90" s="161"/>
      <c r="G90" s="161"/>
      <c r="H90" s="160"/>
    </row>
    <row r="91" spans="1:11" ht="18.5" x14ac:dyDescent="0.45">
      <c r="D91" s="161"/>
      <c r="E91" s="161"/>
      <c r="F91" s="161"/>
      <c r="G91" s="161"/>
      <c r="H91" s="160"/>
    </row>
    <row r="92" spans="1:11" ht="18.5" x14ac:dyDescent="0.45">
      <c r="D92" s="161" t="s">
        <v>386</v>
      </c>
      <c r="E92" s="161"/>
      <c r="F92" s="161"/>
      <c r="G92" s="161"/>
      <c r="H92" s="160"/>
    </row>
  </sheetData>
  <mergeCells count="91">
    <mergeCell ref="A83:J83"/>
    <mergeCell ref="D77:J77"/>
    <mergeCell ref="D78:J78"/>
    <mergeCell ref="D79:J79"/>
    <mergeCell ref="D80:J80"/>
    <mergeCell ref="D81:J81"/>
    <mergeCell ref="D82:J82"/>
    <mergeCell ref="D76:J76"/>
    <mergeCell ref="D65:J65"/>
    <mergeCell ref="D66:J66"/>
    <mergeCell ref="D67:J67"/>
    <mergeCell ref="D68:J68"/>
    <mergeCell ref="D69:J69"/>
    <mergeCell ref="D70:J70"/>
    <mergeCell ref="D71:J71"/>
    <mergeCell ref="D72:J72"/>
    <mergeCell ref="D73:J73"/>
    <mergeCell ref="D74:J74"/>
    <mergeCell ref="D75:J75"/>
    <mergeCell ref="D64:J64"/>
    <mergeCell ref="D53:J53"/>
    <mergeCell ref="D54:J54"/>
    <mergeCell ref="D55:J55"/>
    <mergeCell ref="D56:J56"/>
    <mergeCell ref="D57:J57"/>
    <mergeCell ref="D58:J58"/>
    <mergeCell ref="D59:J59"/>
    <mergeCell ref="D60:J60"/>
    <mergeCell ref="D61:J61"/>
    <mergeCell ref="D62:J62"/>
    <mergeCell ref="D63:J63"/>
    <mergeCell ref="D52:J52"/>
    <mergeCell ref="D42:J42"/>
    <mergeCell ref="D43:J43"/>
    <mergeCell ref="D44:J44"/>
    <mergeCell ref="A45:C45"/>
    <mergeCell ref="D45:J45"/>
    <mergeCell ref="B46:C46"/>
    <mergeCell ref="D46:J46"/>
    <mergeCell ref="D47:J47"/>
    <mergeCell ref="D48:J48"/>
    <mergeCell ref="D49:J49"/>
    <mergeCell ref="D50:J50"/>
    <mergeCell ref="D51:J51"/>
    <mergeCell ref="A38:C38"/>
    <mergeCell ref="D38:J38"/>
    <mergeCell ref="A39:A44"/>
    <mergeCell ref="B39:C39"/>
    <mergeCell ref="D39:J39"/>
    <mergeCell ref="B40:C44"/>
    <mergeCell ref="D40:J40"/>
    <mergeCell ref="D41:J41"/>
    <mergeCell ref="A31:C31"/>
    <mergeCell ref="D31:J31"/>
    <mergeCell ref="A32:A37"/>
    <mergeCell ref="B32:C32"/>
    <mergeCell ref="D32:J32"/>
    <mergeCell ref="B33:C37"/>
    <mergeCell ref="D33:J33"/>
    <mergeCell ref="D34:J34"/>
    <mergeCell ref="D35:J35"/>
    <mergeCell ref="D36:J36"/>
    <mergeCell ref="D37:J37"/>
    <mergeCell ref="A25:C25"/>
    <mergeCell ref="D25:J25"/>
    <mergeCell ref="A26:A30"/>
    <mergeCell ref="B26:C26"/>
    <mergeCell ref="D26:J26"/>
    <mergeCell ref="B27:C30"/>
    <mergeCell ref="D27:J27"/>
    <mergeCell ref="D28:J28"/>
    <mergeCell ref="D29:J29"/>
    <mergeCell ref="D30:J30"/>
    <mergeCell ref="A16:K16"/>
    <mergeCell ref="A19:C19"/>
    <mergeCell ref="D19:J19"/>
    <mergeCell ref="A20:A24"/>
    <mergeCell ref="B20:C20"/>
    <mergeCell ref="D20:J20"/>
    <mergeCell ref="B21:C24"/>
    <mergeCell ref="D21:J21"/>
    <mergeCell ref="D22:J22"/>
    <mergeCell ref="D23:J23"/>
    <mergeCell ref="D24:J24"/>
    <mergeCell ref="B6:C6"/>
    <mergeCell ref="I6:J6"/>
    <mergeCell ref="A2:E2"/>
    <mergeCell ref="H2:K2"/>
    <mergeCell ref="H3:K4"/>
    <mergeCell ref="B5:C5"/>
    <mergeCell ref="I5:J5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S29"/>
  <sheetViews>
    <sheetView topLeftCell="M1" workbookViewId="0">
      <selection activeCell="T2" sqref="T2:W4"/>
    </sheetView>
  </sheetViews>
  <sheetFormatPr defaultRowHeight="14.5" x14ac:dyDescent="0.35"/>
  <cols>
    <col min="2" max="2" width="31.36328125" customWidth="1"/>
    <col min="5" max="5" width="11.08984375" customWidth="1"/>
    <col min="7" max="9" width="11.08984375" customWidth="1"/>
    <col min="11" max="11" width="11.08984375" customWidth="1"/>
    <col min="13" max="13" width="11.08984375" customWidth="1"/>
    <col min="15" max="15" width="11.08984375" customWidth="1"/>
    <col min="17" max="17" width="11.08984375" customWidth="1"/>
    <col min="19" max="19" width="11.08984375" customWidth="1"/>
    <col min="21" max="21" width="11.08984375" customWidth="1"/>
    <col min="23" max="23" width="11.08984375" customWidth="1"/>
    <col min="25" max="25" width="11.08984375" customWidth="1"/>
    <col min="27" max="27" width="11.08984375" customWidth="1"/>
    <col min="29" max="29" width="11.08984375" customWidth="1"/>
    <col min="31" max="34" width="11.08984375" customWidth="1"/>
    <col min="35" max="35" width="13.36328125" customWidth="1"/>
    <col min="36" max="37" width="11.08984375" customWidth="1"/>
    <col min="38" max="42" width="13.36328125" customWidth="1"/>
    <col min="43" max="43" width="11.08984375" customWidth="1"/>
    <col min="45" max="45" width="11.08984375" customWidth="1"/>
    <col min="47" max="47" width="11.08984375" customWidth="1"/>
    <col min="49" max="49" width="11.08984375" customWidth="1"/>
    <col min="51" max="51" width="11.08984375" customWidth="1"/>
    <col min="53" max="53" width="11.08984375" customWidth="1"/>
    <col min="55" max="55" width="11.08984375" customWidth="1"/>
    <col min="57" max="57" width="11.08984375" customWidth="1"/>
    <col min="59" max="59" width="11.08984375" customWidth="1"/>
    <col min="61" max="64" width="11.08984375" customWidth="1"/>
    <col min="65" max="65" width="13.36328125" customWidth="1"/>
    <col min="66" max="66" width="11.08984375" customWidth="1"/>
    <col min="67" max="71" width="13.36328125" customWidth="1"/>
  </cols>
  <sheetData>
    <row r="2" spans="1:71" ht="18.5" x14ac:dyDescent="0.45">
      <c r="T2" s="161" t="s">
        <v>378</v>
      </c>
      <c r="U2" s="161"/>
      <c r="V2" s="161"/>
    </row>
    <row r="3" spans="1:71" ht="18.5" x14ac:dyDescent="0.45">
      <c r="B3" s="161" t="s">
        <v>379</v>
      </c>
      <c r="T3" s="161" t="s">
        <v>377</v>
      </c>
      <c r="U3" s="161"/>
      <c r="V3" s="161"/>
    </row>
    <row r="4" spans="1:71" ht="18.5" x14ac:dyDescent="0.45">
      <c r="B4" s="161" t="s">
        <v>387</v>
      </c>
      <c r="T4" s="161" t="s">
        <v>382</v>
      </c>
      <c r="U4" s="161"/>
      <c r="V4" s="161"/>
    </row>
    <row r="5" spans="1:71" ht="18.5" x14ac:dyDescent="0.45">
      <c r="B5" s="161" t="s">
        <v>380</v>
      </c>
      <c r="U5" s="18"/>
      <c r="V5" s="18"/>
      <c r="W5" s="18"/>
      <c r="X5" s="18"/>
    </row>
    <row r="6" spans="1:71" ht="18.5" x14ac:dyDescent="0.45">
      <c r="B6" s="161" t="s">
        <v>381</v>
      </c>
    </row>
    <row r="7" spans="1:71" x14ac:dyDescent="0.35">
      <c r="B7" s="18"/>
    </row>
    <row r="8" spans="1:71" s="88" customFormat="1" ht="15.5" x14ac:dyDescent="0.35">
      <c r="A8" s="87"/>
      <c r="B8" s="87"/>
      <c r="D8" s="89"/>
      <c r="E8" s="90"/>
      <c r="F8" s="91"/>
      <c r="G8" s="91"/>
      <c r="H8" s="89"/>
      <c r="I8" s="89"/>
      <c r="J8" s="89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</row>
    <row r="9" spans="1:71" s="98" customFormat="1" ht="15" x14ac:dyDescent="0.3">
      <c r="A9" s="92"/>
      <c r="B9" s="93" t="s">
        <v>264</v>
      </c>
      <c r="C9" s="92"/>
      <c r="D9" s="94"/>
      <c r="E9" s="94"/>
      <c r="F9" s="95"/>
      <c r="G9" s="96"/>
      <c r="H9" s="95"/>
      <c r="I9" s="92"/>
      <c r="J9" s="94"/>
      <c r="K9" s="92"/>
      <c r="L9" s="92"/>
      <c r="M9" s="92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</row>
    <row r="10" spans="1:71" s="98" customFormat="1" ht="15" x14ac:dyDescent="0.3">
      <c r="A10" s="99"/>
      <c r="B10" s="93" t="s">
        <v>265</v>
      </c>
      <c r="C10" s="99"/>
      <c r="D10" s="99"/>
      <c r="E10" s="95"/>
      <c r="F10" s="96"/>
      <c r="G10" s="92"/>
      <c r="H10" s="92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Q10" s="100"/>
      <c r="AR10" s="100"/>
      <c r="AS10" s="100"/>
      <c r="AU10" s="100"/>
      <c r="AW10" s="100"/>
      <c r="AY10" s="100"/>
      <c r="BA10" s="100"/>
      <c r="BC10" s="100"/>
      <c r="BE10" s="100"/>
      <c r="BG10" s="100"/>
    </row>
    <row r="11" spans="1:71" s="98" customFormat="1" ht="15.5" thickBot="1" x14ac:dyDescent="0.35">
      <c r="A11" s="99"/>
      <c r="B11" s="93"/>
      <c r="C11" s="99"/>
      <c r="D11" s="99"/>
      <c r="E11" s="95"/>
      <c r="F11" s="96"/>
      <c r="G11" s="92"/>
      <c r="H11" s="92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Q11" s="100"/>
      <c r="AR11" s="100"/>
      <c r="AS11" s="100"/>
      <c r="AU11" s="100"/>
      <c r="AW11" s="100"/>
      <c r="AY11" s="100"/>
      <c r="BA11" s="100"/>
      <c r="BC11" s="100"/>
      <c r="BE11" s="100"/>
      <c r="BG11" s="100"/>
    </row>
    <row r="12" spans="1:71" s="101" customFormat="1" ht="12" hidden="1" thickBot="1" x14ac:dyDescent="0.4">
      <c r="B12" s="102"/>
      <c r="C12" s="258" t="s">
        <v>266</v>
      </c>
      <c r="D12" s="258"/>
      <c r="E12" s="258"/>
      <c r="F12" s="258"/>
      <c r="G12" s="258"/>
      <c r="H12" s="258"/>
      <c r="I12" s="101" t="s">
        <v>267</v>
      </c>
      <c r="J12" s="258" t="s">
        <v>268</v>
      </c>
      <c r="K12" s="258"/>
      <c r="L12" s="258" t="s">
        <v>269</v>
      </c>
      <c r="M12" s="258"/>
      <c r="N12" s="258" t="s">
        <v>270</v>
      </c>
      <c r="O12" s="258"/>
      <c r="P12" s="258" t="s">
        <v>271</v>
      </c>
      <c r="Q12" s="258"/>
      <c r="R12" s="258" t="s">
        <v>272</v>
      </c>
      <c r="S12" s="258"/>
      <c r="T12" s="258" t="s">
        <v>273</v>
      </c>
      <c r="U12" s="258"/>
      <c r="V12" s="258" t="s">
        <v>274</v>
      </c>
      <c r="W12" s="258"/>
      <c r="X12" s="258" t="s">
        <v>275</v>
      </c>
      <c r="Y12" s="258"/>
      <c r="Z12" s="258" t="s">
        <v>276</v>
      </c>
      <c r="AA12" s="258"/>
      <c r="AB12" s="258" t="s">
        <v>277</v>
      </c>
      <c r="AC12" s="258"/>
      <c r="AD12" s="258" t="s">
        <v>278</v>
      </c>
      <c r="AE12" s="258"/>
      <c r="AF12" s="101" t="s">
        <v>279</v>
      </c>
      <c r="AG12" s="101" t="s">
        <v>280</v>
      </c>
      <c r="AQ12" s="275" t="s">
        <v>266</v>
      </c>
      <c r="AR12" s="275"/>
      <c r="AS12" s="275"/>
      <c r="AT12" s="258" t="s">
        <v>281</v>
      </c>
      <c r="AU12" s="258"/>
      <c r="AV12" s="258" t="s">
        <v>282</v>
      </c>
      <c r="AW12" s="258"/>
      <c r="AX12" s="258" t="s">
        <v>283</v>
      </c>
      <c r="AY12" s="258"/>
      <c r="AZ12" s="258" t="s">
        <v>284</v>
      </c>
      <c r="BA12" s="258"/>
      <c r="BB12" s="258" t="s">
        <v>285</v>
      </c>
      <c r="BC12" s="258"/>
      <c r="BD12" s="258" t="s">
        <v>286</v>
      </c>
      <c r="BE12" s="258"/>
      <c r="BF12" s="258" t="s">
        <v>287</v>
      </c>
      <c r="BG12" s="258"/>
      <c r="BH12" s="258" t="s">
        <v>288</v>
      </c>
      <c r="BI12" s="258"/>
      <c r="BJ12" s="101" t="s">
        <v>267</v>
      </c>
      <c r="BK12" s="101" t="s">
        <v>289</v>
      </c>
    </row>
    <row r="13" spans="1:71" s="103" customFormat="1" ht="12" thickBot="1" x14ac:dyDescent="0.3">
      <c r="A13" s="259" t="s">
        <v>129</v>
      </c>
      <c r="B13" s="262" t="s">
        <v>290</v>
      </c>
      <c r="C13" s="265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7"/>
      <c r="AQ13" s="268"/>
      <c r="AR13" s="268"/>
      <c r="AS13" s="268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70"/>
    </row>
    <row r="14" spans="1:71" s="104" customFormat="1" ht="11.5" x14ac:dyDescent="0.35">
      <c r="A14" s="260"/>
      <c r="B14" s="263"/>
      <c r="C14" s="271" t="s">
        <v>291</v>
      </c>
      <c r="D14" s="273" t="s">
        <v>292</v>
      </c>
      <c r="E14" s="273" t="s">
        <v>293</v>
      </c>
      <c r="F14" s="276" t="s">
        <v>294</v>
      </c>
      <c r="G14" s="271"/>
      <c r="H14" s="273" t="s">
        <v>295</v>
      </c>
      <c r="I14" s="273" t="s">
        <v>296</v>
      </c>
      <c r="J14" s="276" t="s">
        <v>297</v>
      </c>
      <c r="K14" s="271"/>
      <c r="L14" s="276" t="s">
        <v>298</v>
      </c>
      <c r="M14" s="271"/>
      <c r="N14" s="279" t="s">
        <v>299</v>
      </c>
      <c r="O14" s="280"/>
      <c r="P14" s="280"/>
      <c r="Q14" s="281"/>
      <c r="R14" s="276" t="s">
        <v>300</v>
      </c>
      <c r="S14" s="285"/>
      <c r="T14" s="276" t="s">
        <v>301</v>
      </c>
      <c r="U14" s="271"/>
      <c r="V14" s="287" t="s">
        <v>302</v>
      </c>
      <c r="W14" s="288"/>
      <c r="X14" s="276" t="s">
        <v>303</v>
      </c>
      <c r="Y14" s="271"/>
      <c r="Z14" s="276" t="s">
        <v>304</v>
      </c>
      <c r="AA14" s="271"/>
      <c r="AB14" s="276" t="s">
        <v>305</v>
      </c>
      <c r="AC14" s="271"/>
      <c r="AD14" s="276" t="s">
        <v>306</v>
      </c>
      <c r="AE14" s="271"/>
      <c r="AF14" s="273" t="s">
        <v>307</v>
      </c>
      <c r="AG14" s="294" t="s">
        <v>308</v>
      </c>
      <c r="AH14" s="297" t="s">
        <v>309</v>
      </c>
      <c r="AI14" s="273" t="s">
        <v>310</v>
      </c>
      <c r="AJ14" s="276" t="s">
        <v>311</v>
      </c>
      <c r="AK14" s="276" t="s">
        <v>312</v>
      </c>
      <c r="AL14" s="301" t="s">
        <v>313</v>
      </c>
      <c r="AM14" s="304" t="s">
        <v>314</v>
      </c>
      <c r="AN14" s="304" t="s">
        <v>315</v>
      </c>
      <c r="AO14" s="307" t="s">
        <v>316</v>
      </c>
      <c r="AP14" s="291" t="s">
        <v>317</v>
      </c>
      <c r="AQ14" s="314"/>
      <c r="AR14" s="315"/>
      <c r="AS14" s="315"/>
      <c r="AT14" s="310" t="s">
        <v>318</v>
      </c>
      <c r="AU14" s="310"/>
      <c r="AV14" s="310"/>
      <c r="AW14" s="310"/>
      <c r="AX14" s="310"/>
      <c r="AY14" s="310"/>
      <c r="AZ14" s="310"/>
      <c r="BA14" s="310"/>
      <c r="BB14" s="316" t="s">
        <v>319</v>
      </c>
      <c r="BC14" s="310"/>
      <c r="BD14" s="310"/>
      <c r="BE14" s="310"/>
      <c r="BF14" s="310"/>
      <c r="BG14" s="310"/>
      <c r="BH14" s="316" t="s">
        <v>320</v>
      </c>
      <c r="BI14" s="310"/>
      <c r="BJ14" s="316" t="s">
        <v>321</v>
      </c>
      <c r="BK14" s="310" t="s">
        <v>322</v>
      </c>
      <c r="BL14" s="324" t="s">
        <v>309</v>
      </c>
      <c r="BM14" s="310" t="s">
        <v>310</v>
      </c>
      <c r="BN14" s="277" t="s">
        <v>323</v>
      </c>
      <c r="BO14" s="327" t="s">
        <v>324</v>
      </c>
      <c r="BP14" s="330" t="s">
        <v>314</v>
      </c>
      <c r="BQ14" s="330" t="s">
        <v>315</v>
      </c>
      <c r="BR14" s="307" t="s">
        <v>316</v>
      </c>
      <c r="BS14" s="317" t="s">
        <v>325</v>
      </c>
    </row>
    <row r="15" spans="1:71" s="104" customFormat="1" ht="11.5" x14ac:dyDescent="0.35">
      <c r="A15" s="260"/>
      <c r="B15" s="263"/>
      <c r="C15" s="271"/>
      <c r="D15" s="273"/>
      <c r="E15" s="273"/>
      <c r="F15" s="277"/>
      <c r="G15" s="278"/>
      <c r="H15" s="273"/>
      <c r="I15" s="273"/>
      <c r="J15" s="277"/>
      <c r="K15" s="278"/>
      <c r="L15" s="277"/>
      <c r="M15" s="278"/>
      <c r="N15" s="282"/>
      <c r="O15" s="283"/>
      <c r="P15" s="283"/>
      <c r="Q15" s="284"/>
      <c r="R15" s="277"/>
      <c r="S15" s="286"/>
      <c r="T15" s="277"/>
      <c r="U15" s="278"/>
      <c r="V15" s="289"/>
      <c r="W15" s="290"/>
      <c r="X15" s="277"/>
      <c r="Y15" s="278"/>
      <c r="Z15" s="277"/>
      <c r="AA15" s="278"/>
      <c r="AB15" s="277"/>
      <c r="AC15" s="278"/>
      <c r="AD15" s="277"/>
      <c r="AE15" s="278"/>
      <c r="AF15" s="273"/>
      <c r="AG15" s="295"/>
      <c r="AH15" s="298"/>
      <c r="AI15" s="273"/>
      <c r="AJ15" s="276"/>
      <c r="AK15" s="276"/>
      <c r="AL15" s="302"/>
      <c r="AM15" s="305"/>
      <c r="AN15" s="305"/>
      <c r="AO15" s="308"/>
      <c r="AP15" s="292"/>
      <c r="AQ15" s="320" t="s">
        <v>13</v>
      </c>
      <c r="AR15" s="322" t="s">
        <v>326</v>
      </c>
      <c r="AS15" s="322" t="s">
        <v>295</v>
      </c>
      <c r="AT15" s="313" t="s">
        <v>327</v>
      </c>
      <c r="AU15" s="311" t="s">
        <v>328</v>
      </c>
      <c r="AV15" s="313" t="s">
        <v>327</v>
      </c>
      <c r="AW15" s="311" t="s">
        <v>329</v>
      </c>
      <c r="AX15" s="313" t="s">
        <v>327</v>
      </c>
      <c r="AY15" s="311" t="s">
        <v>330</v>
      </c>
      <c r="AZ15" s="313" t="s">
        <v>327</v>
      </c>
      <c r="BA15" s="311" t="s">
        <v>331</v>
      </c>
      <c r="BB15" s="313" t="s">
        <v>327</v>
      </c>
      <c r="BC15" s="311" t="s">
        <v>332</v>
      </c>
      <c r="BD15" s="313" t="s">
        <v>327</v>
      </c>
      <c r="BE15" s="311" t="s">
        <v>333</v>
      </c>
      <c r="BF15" s="313" t="s">
        <v>327</v>
      </c>
      <c r="BG15" s="311" t="s">
        <v>334</v>
      </c>
      <c r="BH15" s="311"/>
      <c r="BI15" s="311"/>
      <c r="BJ15" s="311"/>
      <c r="BK15" s="311"/>
      <c r="BL15" s="273"/>
      <c r="BM15" s="311"/>
      <c r="BN15" s="325"/>
      <c r="BO15" s="328"/>
      <c r="BP15" s="331"/>
      <c r="BQ15" s="331"/>
      <c r="BR15" s="308"/>
      <c r="BS15" s="318"/>
    </row>
    <row r="16" spans="1:71" s="104" customFormat="1" ht="23.5" thickBot="1" x14ac:dyDescent="0.4">
      <c r="A16" s="261"/>
      <c r="B16" s="264"/>
      <c r="C16" s="272"/>
      <c r="D16" s="274"/>
      <c r="E16" s="274"/>
      <c r="F16" s="105" t="s">
        <v>335</v>
      </c>
      <c r="G16" s="106" t="s">
        <v>13</v>
      </c>
      <c r="H16" s="274"/>
      <c r="I16" s="274"/>
      <c r="J16" s="105" t="s">
        <v>336</v>
      </c>
      <c r="K16" s="106" t="s">
        <v>13</v>
      </c>
      <c r="L16" s="105" t="s">
        <v>336</v>
      </c>
      <c r="M16" s="106" t="s">
        <v>13</v>
      </c>
      <c r="N16" s="105" t="s">
        <v>336</v>
      </c>
      <c r="O16" s="106" t="s">
        <v>337</v>
      </c>
      <c r="P16" s="105" t="s">
        <v>336</v>
      </c>
      <c r="Q16" s="106" t="s">
        <v>338</v>
      </c>
      <c r="R16" s="105" t="s">
        <v>336</v>
      </c>
      <c r="S16" s="106" t="s">
        <v>13</v>
      </c>
      <c r="T16" s="107" t="s">
        <v>327</v>
      </c>
      <c r="U16" s="108" t="s">
        <v>339</v>
      </c>
      <c r="V16" s="109" t="s">
        <v>340</v>
      </c>
      <c r="W16" s="109" t="s">
        <v>341</v>
      </c>
      <c r="X16" s="110" t="s">
        <v>336</v>
      </c>
      <c r="Y16" s="109" t="s">
        <v>13</v>
      </c>
      <c r="Z16" s="110" t="s">
        <v>336</v>
      </c>
      <c r="AA16" s="109" t="s">
        <v>13</v>
      </c>
      <c r="AB16" s="109" t="s">
        <v>340</v>
      </c>
      <c r="AC16" s="109" t="s">
        <v>13</v>
      </c>
      <c r="AD16" s="109" t="s">
        <v>340</v>
      </c>
      <c r="AE16" s="109" t="s">
        <v>13</v>
      </c>
      <c r="AF16" s="274"/>
      <c r="AG16" s="296"/>
      <c r="AH16" s="299"/>
      <c r="AI16" s="274"/>
      <c r="AJ16" s="300"/>
      <c r="AK16" s="300"/>
      <c r="AL16" s="303"/>
      <c r="AM16" s="306"/>
      <c r="AN16" s="306"/>
      <c r="AO16" s="309"/>
      <c r="AP16" s="293"/>
      <c r="AQ16" s="321"/>
      <c r="AR16" s="323"/>
      <c r="AS16" s="323"/>
      <c r="AT16" s="312"/>
      <c r="AU16" s="312"/>
      <c r="AV16" s="312"/>
      <c r="AW16" s="312"/>
      <c r="AX16" s="312"/>
      <c r="AY16" s="312"/>
      <c r="AZ16" s="312"/>
      <c r="BA16" s="312"/>
      <c r="BB16" s="312"/>
      <c r="BC16" s="312"/>
      <c r="BD16" s="312"/>
      <c r="BE16" s="312"/>
      <c r="BF16" s="312"/>
      <c r="BG16" s="312"/>
      <c r="BH16" s="105" t="s">
        <v>342</v>
      </c>
      <c r="BI16" s="111" t="s">
        <v>339</v>
      </c>
      <c r="BJ16" s="312"/>
      <c r="BK16" s="312"/>
      <c r="BL16" s="274"/>
      <c r="BM16" s="312"/>
      <c r="BN16" s="326"/>
      <c r="BO16" s="329"/>
      <c r="BP16" s="312"/>
      <c r="BQ16" s="312"/>
      <c r="BR16" s="309"/>
      <c r="BS16" s="319"/>
    </row>
    <row r="17" spans="1:71" s="118" customFormat="1" ht="12" thickBot="1" x14ac:dyDescent="0.3">
      <c r="A17" s="112">
        <v>1</v>
      </c>
      <c r="B17" s="113">
        <v>2</v>
      </c>
      <c r="C17" s="114">
        <v>3</v>
      </c>
      <c r="D17" s="115">
        <v>4</v>
      </c>
      <c r="E17" s="115">
        <v>5</v>
      </c>
      <c r="F17" s="115">
        <v>6</v>
      </c>
      <c r="G17" s="115">
        <v>7</v>
      </c>
      <c r="H17" s="115">
        <v>8</v>
      </c>
      <c r="I17" s="115">
        <v>9</v>
      </c>
      <c r="J17" s="115">
        <v>10</v>
      </c>
      <c r="K17" s="115">
        <v>11</v>
      </c>
      <c r="L17" s="115">
        <v>12</v>
      </c>
      <c r="M17" s="115">
        <v>13</v>
      </c>
      <c r="N17" s="115">
        <v>14</v>
      </c>
      <c r="O17" s="115">
        <v>15</v>
      </c>
      <c r="P17" s="115">
        <v>16</v>
      </c>
      <c r="Q17" s="115">
        <v>17</v>
      </c>
      <c r="R17" s="115">
        <v>18</v>
      </c>
      <c r="S17" s="115">
        <v>19</v>
      </c>
      <c r="T17" s="115">
        <v>20</v>
      </c>
      <c r="U17" s="115">
        <v>21</v>
      </c>
      <c r="V17" s="115">
        <v>22</v>
      </c>
      <c r="W17" s="115">
        <v>23</v>
      </c>
      <c r="X17" s="115">
        <v>24</v>
      </c>
      <c r="Y17" s="115">
        <v>25</v>
      </c>
      <c r="Z17" s="115">
        <v>26</v>
      </c>
      <c r="AA17" s="115">
        <v>27</v>
      </c>
      <c r="AB17" s="115">
        <v>28</v>
      </c>
      <c r="AC17" s="115">
        <v>29</v>
      </c>
      <c r="AD17" s="115">
        <v>30</v>
      </c>
      <c r="AE17" s="115">
        <v>31</v>
      </c>
      <c r="AF17" s="115">
        <v>32</v>
      </c>
      <c r="AG17" s="115">
        <v>33</v>
      </c>
      <c r="AH17" s="115">
        <v>34</v>
      </c>
      <c r="AI17" s="115">
        <v>35</v>
      </c>
      <c r="AJ17" s="116">
        <v>36</v>
      </c>
      <c r="AK17" s="116">
        <v>36</v>
      </c>
      <c r="AL17" s="112">
        <v>37</v>
      </c>
      <c r="AM17" s="115">
        <v>38</v>
      </c>
      <c r="AN17" s="115">
        <v>39</v>
      </c>
      <c r="AO17" s="113">
        <v>40</v>
      </c>
      <c r="AP17" s="117">
        <v>41</v>
      </c>
      <c r="AQ17" s="114">
        <v>42</v>
      </c>
      <c r="AR17" s="115">
        <v>43</v>
      </c>
      <c r="AS17" s="115">
        <v>44</v>
      </c>
      <c r="AT17" s="115">
        <v>45</v>
      </c>
      <c r="AU17" s="115">
        <v>46</v>
      </c>
      <c r="AV17" s="115">
        <v>47</v>
      </c>
      <c r="AW17" s="115">
        <v>48</v>
      </c>
      <c r="AX17" s="115">
        <v>49</v>
      </c>
      <c r="AY17" s="115">
        <v>50</v>
      </c>
      <c r="AZ17" s="115">
        <v>51</v>
      </c>
      <c r="BA17" s="115">
        <v>52</v>
      </c>
      <c r="BB17" s="115">
        <v>53</v>
      </c>
      <c r="BC17" s="115">
        <v>54</v>
      </c>
      <c r="BD17" s="115">
        <v>55</v>
      </c>
      <c r="BE17" s="115">
        <v>56</v>
      </c>
      <c r="BF17" s="115">
        <v>57</v>
      </c>
      <c r="BG17" s="115">
        <v>58</v>
      </c>
      <c r="BH17" s="115">
        <v>59</v>
      </c>
      <c r="BI17" s="115">
        <v>60</v>
      </c>
      <c r="BJ17" s="115">
        <v>61</v>
      </c>
      <c r="BK17" s="115">
        <v>62</v>
      </c>
      <c r="BL17" s="115">
        <v>63</v>
      </c>
      <c r="BM17" s="115">
        <v>64</v>
      </c>
      <c r="BN17" s="116">
        <v>65</v>
      </c>
      <c r="BO17" s="112">
        <v>66</v>
      </c>
      <c r="BP17" s="115">
        <v>67</v>
      </c>
      <c r="BQ17" s="115">
        <v>68</v>
      </c>
      <c r="BR17" s="113">
        <v>69</v>
      </c>
      <c r="BS17" s="117">
        <v>70</v>
      </c>
    </row>
    <row r="18" spans="1:71" ht="23.5" thickBot="1" x14ac:dyDescent="0.4">
      <c r="A18" s="119">
        <v>1</v>
      </c>
      <c r="B18" s="120" t="s">
        <v>343</v>
      </c>
      <c r="C18" s="121">
        <v>29.25</v>
      </c>
      <c r="D18" s="122">
        <v>34</v>
      </c>
      <c r="E18" s="121">
        <v>1870815.77</v>
      </c>
      <c r="F18" s="121">
        <v>12</v>
      </c>
      <c r="G18" s="121">
        <v>254305.9</v>
      </c>
      <c r="H18" s="121">
        <f>E18+G18</f>
        <v>2125121.67</v>
      </c>
      <c r="I18" s="121">
        <v>212511.87</v>
      </c>
      <c r="J18" s="121">
        <v>5</v>
      </c>
      <c r="K18" s="121">
        <v>59712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1">
        <v>0</v>
      </c>
      <c r="W18" s="121">
        <v>0</v>
      </c>
      <c r="X18" s="121">
        <v>0</v>
      </c>
      <c r="Y18" s="121">
        <v>0</v>
      </c>
      <c r="Z18" s="121">
        <v>0</v>
      </c>
      <c r="AA18" s="121">
        <v>0</v>
      </c>
      <c r="AB18" s="121">
        <v>0</v>
      </c>
      <c r="AC18" s="121">
        <v>0</v>
      </c>
      <c r="AD18" s="121">
        <v>0</v>
      </c>
      <c r="AE18" s="121">
        <v>0</v>
      </c>
      <c r="AF18" s="121">
        <v>0</v>
      </c>
      <c r="AG18" s="121">
        <v>0</v>
      </c>
      <c r="AH18" s="123">
        <f>AI18-(H18+I18+K18+M18+O18+Q18+S18+U18+W18+Y18+AA18+AC18+AE18+AF18+AG18)</f>
        <v>390860.25</v>
      </c>
      <c r="AI18" s="121">
        <v>2788205.79</v>
      </c>
      <c r="AJ18" s="124">
        <v>2985882.1</v>
      </c>
      <c r="AK18" s="124">
        <v>199533.68</v>
      </c>
      <c r="AL18" s="125">
        <f>(AI18*12+AK18)/1000</f>
        <v>33658.003160000007</v>
      </c>
      <c r="AM18" s="121">
        <f>(AL18-AL18*10%)*6%</f>
        <v>1817.5321706400002</v>
      </c>
      <c r="AN18" s="121">
        <f>(AL18-AL18*10%)*3.5%</f>
        <v>1060.2270995400004</v>
      </c>
      <c r="AO18" s="126">
        <f>AL18*3%</f>
        <v>1009.7400948000002</v>
      </c>
      <c r="AP18" s="127">
        <f>AL18+AM18+AN18+AO18</f>
        <v>37545.502524980009</v>
      </c>
      <c r="AQ18" s="128">
        <v>1910209.35</v>
      </c>
      <c r="AR18" s="121">
        <v>264154.3</v>
      </c>
      <c r="AS18" s="121">
        <f>AQ18+AR18</f>
        <v>2174363.65</v>
      </c>
      <c r="AT18" s="121">
        <v>0</v>
      </c>
      <c r="AU18" s="121">
        <v>0</v>
      </c>
      <c r="AV18" s="121">
        <v>0</v>
      </c>
      <c r="AW18" s="121">
        <v>0</v>
      </c>
      <c r="AX18" s="121">
        <v>0</v>
      </c>
      <c r="AY18" s="121">
        <v>0</v>
      </c>
      <c r="AZ18" s="121">
        <v>4</v>
      </c>
      <c r="BA18" s="121">
        <v>113415.66</v>
      </c>
      <c r="BB18" s="121">
        <v>0</v>
      </c>
      <c r="BC18" s="121">
        <v>0</v>
      </c>
      <c r="BD18" s="121">
        <v>3</v>
      </c>
      <c r="BE18" s="121">
        <v>186260.94</v>
      </c>
      <c r="BF18" s="121">
        <v>2</v>
      </c>
      <c r="BG18" s="121">
        <v>72601.94</v>
      </c>
      <c r="BH18" s="122">
        <v>0</v>
      </c>
      <c r="BI18" s="121">
        <v>0</v>
      </c>
      <c r="BJ18" s="121">
        <v>217436.04</v>
      </c>
      <c r="BK18" s="121">
        <v>0</v>
      </c>
      <c r="BL18" s="121">
        <f>BM18-(AS18+AU18+AW18+AY18+BA18+BC18+BE18+BG18+BI18+BJ18+BK18)</f>
        <v>65021</v>
      </c>
      <c r="BM18" s="121">
        <v>2829099.23</v>
      </c>
      <c r="BN18" s="124">
        <v>0</v>
      </c>
      <c r="BO18" s="125">
        <f>(BM18*12+BN18)/1000</f>
        <v>33949.190759999998</v>
      </c>
      <c r="BP18" s="121">
        <f>(BO18-BO18*10%)*6%</f>
        <v>1833.2563010399999</v>
      </c>
      <c r="BQ18" s="121">
        <f>(BO18-BO18*10%)*3.5%</f>
        <v>1069.39950894</v>
      </c>
      <c r="BR18" s="126">
        <f>BO18*3%</f>
        <v>1018.4757227999999</v>
      </c>
      <c r="BS18" s="127">
        <f>BO18+BP18+BQ18+BR18</f>
        <v>37870.322292779994</v>
      </c>
    </row>
    <row r="19" spans="1:71" s="20" customFormat="1" ht="15" thickBot="1" x14ac:dyDescent="0.4">
      <c r="A19" s="129"/>
      <c r="B19" s="130" t="s">
        <v>344</v>
      </c>
      <c r="C19" s="131">
        <f t="shared" ref="C19:BN19" si="0">SUM(C18:C18)</f>
        <v>29.25</v>
      </c>
      <c r="D19" s="132">
        <f t="shared" si="0"/>
        <v>34</v>
      </c>
      <c r="E19" s="131">
        <f t="shared" si="0"/>
        <v>1870815.77</v>
      </c>
      <c r="F19" s="131">
        <f t="shared" si="0"/>
        <v>12</v>
      </c>
      <c r="G19" s="131">
        <f t="shared" si="0"/>
        <v>254305.9</v>
      </c>
      <c r="H19" s="131">
        <f t="shared" si="0"/>
        <v>2125121.67</v>
      </c>
      <c r="I19" s="131">
        <f t="shared" si="0"/>
        <v>212511.87</v>
      </c>
      <c r="J19" s="131">
        <f t="shared" si="0"/>
        <v>5</v>
      </c>
      <c r="K19" s="131">
        <f t="shared" si="0"/>
        <v>59712</v>
      </c>
      <c r="L19" s="131">
        <f t="shared" si="0"/>
        <v>0</v>
      </c>
      <c r="M19" s="131">
        <f t="shared" si="0"/>
        <v>0</v>
      </c>
      <c r="N19" s="131">
        <f t="shared" si="0"/>
        <v>0</v>
      </c>
      <c r="O19" s="131">
        <f t="shared" si="0"/>
        <v>0</v>
      </c>
      <c r="P19" s="131">
        <f t="shared" si="0"/>
        <v>0</v>
      </c>
      <c r="Q19" s="131">
        <f t="shared" si="0"/>
        <v>0</v>
      </c>
      <c r="R19" s="131">
        <f t="shared" si="0"/>
        <v>0</v>
      </c>
      <c r="S19" s="131">
        <f t="shared" si="0"/>
        <v>0</v>
      </c>
      <c r="T19" s="131">
        <f t="shared" si="0"/>
        <v>0</v>
      </c>
      <c r="U19" s="131">
        <f t="shared" si="0"/>
        <v>0</v>
      </c>
      <c r="V19" s="131">
        <f t="shared" si="0"/>
        <v>0</v>
      </c>
      <c r="W19" s="131">
        <f t="shared" si="0"/>
        <v>0</v>
      </c>
      <c r="X19" s="131">
        <f t="shared" si="0"/>
        <v>0</v>
      </c>
      <c r="Y19" s="131">
        <f t="shared" si="0"/>
        <v>0</v>
      </c>
      <c r="Z19" s="131">
        <f t="shared" si="0"/>
        <v>0</v>
      </c>
      <c r="AA19" s="131">
        <f t="shared" si="0"/>
        <v>0</v>
      </c>
      <c r="AB19" s="131">
        <f t="shared" si="0"/>
        <v>0</v>
      </c>
      <c r="AC19" s="131">
        <f t="shared" si="0"/>
        <v>0</v>
      </c>
      <c r="AD19" s="131">
        <f t="shared" si="0"/>
        <v>0</v>
      </c>
      <c r="AE19" s="131">
        <f t="shared" si="0"/>
        <v>0</v>
      </c>
      <c r="AF19" s="131">
        <f t="shared" si="0"/>
        <v>0</v>
      </c>
      <c r="AG19" s="131">
        <f t="shared" si="0"/>
        <v>0</v>
      </c>
      <c r="AH19" s="131">
        <f t="shared" si="0"/>
        <v>390860.25</v>
      </c>
      <c r="AI19" s="131">
        <f t="shared" si="0"/>
        <v>2788205.79</v>
      </c>
      <c r="AJ19" s="133">
        <f t="shared" si="0"/>
        <v>2985882.1</v>
      </c>
      <c r="AK19" s="133">
        <f t="shared" si="0"/>
        <v>199533.68</v>
      </c>
      <c r="AL19" s="134">
        <f t="shared" si="0"/>
        <v>33658.003160000007</v>
      </c>
      <c r="AM19" s="131">
        <f t="shared" si="0"/>
        <v>1817.5321706400002</v>
      </c>
      <c r="AN19" s="131">
        <f t="shared" si="0"/>
        <v>1060.2270995400004</v>
      </c>
      <c r="AO19" s="135">
        <f t="shared" si="0"/>
        <v>1009.7400948000002</v>
      </c>
      <c r="AP19" s="135">
        <f t="shared" si="0"/>
        <v>37545.502524980009</v>
      </c>
      <c r="AQ19" s="131">
        <f t="shared" si="0"/>
        <v>1910209.35</v>
      </c>
      <c r="AR19" s="131">
        <f t="shared" si="0"/>
        <v>264154.3</v>
      </c>
      <c r="AS19" s="131">
        <f t="shared" si="0"/>
        <v>2174363.65</v>
      </c>
      <c r="AT19" s="131">
        <f t="shared" si="0"/>
        <v>0</v>
      </c>
      <c r="AU19" s="131">
        <f t="shared" si="0"/>
        <v>0</v>
      </c>
      <c r="AV19" s="131">
        <f t="shared" si="0"/>
        <v>0</v>
      </c>
      <c r="AW19" s="131">
        <f t="shared" si="0"/>
        <v>0</v>
      </c>
      <c r="AX19" s="131">
        <f t="shared" si="0"/>
        <v>0</v>
      </c>
      <c r="AY19" s="131">
        <f t="shared" si="0"/>
        <v>0</v>
      </c>
      <c r="AZ19" s="131">
        <f t="shared" si="0"/>
        <v>4</v>
      </c>
      <c r="BA19" s="131">
        <f t="shared" si="0"/>
        <v>113415.66</v>
      </c>
      <c r="BB19" s="131">
        <f t="shared" si="0"/>
        <v>0</v>
      </c>
      <c r="BC19" s="131">
        <f t="shared" si="0"/>
        <v>0</v>
      </c>
      <c r="BD19" s="131">
        <f t="shared" si="0"/>
        <v>3</v>
      </c>
      <c r="BE19" s="131">
        <f t="shared" si="0"/>
        <v>186260.94</v>
      </c>
      <c r="BF19" s="131">
        <f t="shared" si="0"/>
        <v>2</v>
      </c>
      <c r="BG19" s="131">
        <f t="shared" si="0"/>
        <v>72601.94</v>
      </c>
      <c r="BH19" s="132">
        <f t="shared" si="0"/>
        <v>0</v>
      </c>
      <c r="BI19" s="131">
        <f t="shared" si="0"/>
        <v>0</v>
      </c>
      <c r="BJ19" s="131">
        <f t="shared" si="0"/>
        <v>217436.04</v>
      </c>
      <c r="BK19" s="131">
        <f t="shared" si="0"/>
        <v>0</v>
      </c>
      <c r="BL19" s="131">
        <f t="shared" si="0"/>
        <v>65021</v>
      </c>
      <c r="BM19" s="131">
        <f t="shared" si="0"/>
        <v>2829099.23</v>
      </c>
      <c r="BN19" s="133">
        <f t="shared" si="0"/>
        <v>0</v>
      </c>
      <c r="BO19" s="134">
        <f t="shared" ref="BO19:BS19" si="1">SUM(BO18:BO18)</f>
        <v>33949.190759999998</v>
      </c>
      <c r="BP19" s="131">
        <f t="shared" si="1"/>
        <v>1833.2563010399999</v>
      </c>
      <c r="BQ19" s="131">
        <f t="shared" si="1"/>
        <v>1069.39950894</v>
      </c>
      <c r="BR19" s="135">
        <f t="shared" si="1"/>
        <v>1018.4757227999999</v>
      </c>
      <c r="BS19" s="136">
        <f t="shared" si="1"/>
        <v>37870.322292779994</v>
      </c>
    </row>
    <row r="21" spans="1:71" s="137" customForma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</row>
    <row r="22" spans="1:71" x14ac:dyDescent="0.35">
      <c r="BG22" s="82"/>
      <c r="BH22" s="82"/>
      <c r="BI22" s="82"/>
      <c r="BJ22" s="82"/>
      <c r="BK22" s="82"/>
    </row>
    <row r="23" spans="1:71" ht="18.5" x14ac:dyDescent="0.45">
      <c r="BG23" s="161" t="s">
        <v>383</v>
      </c>
      <c r="BH23" s="161"/>
      <c r="BI23" s="161"/>
      <c r="BJ23" s="161"/>
      <c r="BK23" s="82"/>
    </row>
    <row r="24" spans="1:71" ht="18.5" x14ac:dyDescent="0.45">
      <c r="BG24" s="161"/>
      <c r="BH24" s="161"/>
      <c r="BI24" s="161"/>
      <c r="BJ24" s="161"/>
      <c r="BK24" s="82"/>
    </row>
    <row r="25" spans="1:71" ht="18.5" x14ac:dyDescent="0.45">
      <c r="BG25" s="161" t="s">
        <v>384</v>
      </c>
      <c r="BH25" s="161"/>
      <c r="BI25" s="161"/>
      <c r="BJ25" s="161"/>
      <c r="BK25" s="82"/>
    </row>
    <row r="26" spans="1:71" ht="18.5" x14ac:dyDescent="0.45">
      <c r="BG26" s="161"/>
      <c r="BH26" s="161"/>
      <c r="BI26" s="161"/>
      <c r="BJ26" s="161"/>
      <c r="BK26" s="82"/>
    </row>
    <row r="27" spans="1:71" ht="18.5" x14ac:dyDescent="0.45">
      <c r="BG27" s="161" t="s">
        <v>385</v>
      </c>
      <c r="BH27" s="161"/>
      <c r="BI27" s="161"/>
      <c r="BJ27" s="161"/>
      <c r="BK27" s="82"/>
    </row>
    <row r="28" spans="1:71" ht="18.5" x14ac:dyDescent="0.45">
      <c r="BG28" s="161"/>
      <c r="BH28" s="161"/>
      <c r="BI28" s="161"/>
      <c r="BJ28" s="161"/>
      <c r="BK28" s="82"/>
    </row>
    <row r="29" spans="1:71" ht="18.5" x14ac:dyDescent="0.45">
      <c r="BG29" s="161" t="s">
        <v>386</v>
      </c>
      <c r="BH29" s="161"/>
      <c r="BI29" s="161"/>
      <c r="BJ29" s="161"/>
      <c r="BK29" s="82"/>
    </row>
  </sheetData>
  <mergeCells count="83">
    <mergeCell ref="BR14:BR16"/>
    <mergeCell ref="BS14:BS16"/>
    <mergeCell ref="AQ15:AQ16"/>
    <mergeCell ref="AR15:AR16"/>
    <mergeCell ref="AS15:AS16"/>
    <mergeCell ref="AT15:AT16"/>
    <mergeCell ref="AU15:AU16"/>
    <mergeCell ref="AV15:AV16"/>
    <mergeCell ref="AW15:AW16"/>
    <mergeCell ref="AX15:AX16"/>
    <mergeCell ref="BL14:BL16"/>
    <mergeCell ref="BM14:BM16"/>
    <mergeCell ref="BN14:BN16"/>
    <mergeCell ref="BO14:BO16"/>
    <mergeCell ref="BP14:BP16"/>
    <mergeCell ref="BQ14:BQ16"/>
    <mergeCell ref="AQ14:AS14"/>
    <mergeCell ref="AT14:BA14"/>
    <mergeCell ref="BB14:BG14"/>
    <mergeCell ref="BH14:BI15"/>
    <mergeCell ref="BJ14:BJ16"/>
    <mergeCell ref="BC15:BC16"/>
    <mergeCell ref="BD15:BD16"/>
    <mergeCell ref="BE15:BE16"/>
    <mergeCell ref="BF15:BF16"/>
    <mergeCell ref="BG15:BG16"/>
    <mergeCell ref="BK14:BK16"/>
    <mergeCell ref="AY15:AY16"/>
    <mergeCell ref="AZ15:AZ16"/>
    <mergeCell ref="BA15:BA16"/>
    <mergeCell ref="BB15:BB16"/>
    <mergeCell ref="AP14:AP16"/>
    <mergeCell ref="AD14:AE15"/>
    <mergeCell ref="AF14:AF16"/>
    <mergeCell ref="AG14:AG16"/>
    <mergeCell ref="AH14:AH16"/>
    <mergeCell ref="AI14:AI16"/>
    <mergeCell ref="AJ14:AJ16"/>
    <mergeCell ref="AK14:AK16"/>
    <mergeCell ref="AL14:AL16"/>
    <mergeCell ref="AM14:AM16"/>
    <mergeCell ref="AN14:AN16"/>
    <mergeCell ref="AO14:AO16"/>
    <mergeCell ref="AB14:AC15"/>
    <mergeCell ref="F14:G15"/>
    <mergeCell ref="H14:H16"/>
    <mergeCell ref="I14:I16"/>
    <mergeCell ref="J14:K15"/>
    <mergeCell ref="L14:M15"/>
    <mergeCell ref="N14:Q15"/>
    <mergeCell ref="R14:S15"/>
    <mergeCell ref="T14:U15"/>
    <mergeCell ref="V14:W15"/>
    <mergeCell ref="X14:Y15"/>
    <mergeCell ref="Z14:AA15"/>
    <mergeCell ref="BD12:BE12"/>
    <mergeCell ref="BF12:BG12"/>
    <mergeCell ref="BH12:BI12"/>
    <mergeCell ref="A13:A16"/>
    <mergeCell ref="B13:B16"/>
    <mergeCell ref="C13:AP13"/>
    <mergeCell ref="AQ13:BS13"/>
    <mergeCell ref="C14:C16"/>
    <mergeCell ref="D14:D16"/>
    <mergeCell ref="E14:E16"/>
    <mergeCell ref="AQ12:AS12"/>
    <mergeCell ref="AT12:AU12"/>
    <mergeCell ref="AV12:AW12"/>
    <mergeCell ref="AX12:AY12"/>
    <mergeCell ref="AZ12:BA12"/>
    <mergeCell ref="BB12:BC12"/>
    <mergeCell ref="AD12:AE12"/>
    <mergeCell ref="C12:H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</mergeCells>
  <pageMargins left="0.70866141732283472" right="0.70866141732283472" top="0.74803149606299213" bottom="0.74803149606299213" header="0.31496062992125984" footer="0.31496062992125984"/>
  <pageSetup paperSize="9" scale="49" fitToWidth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Y61"/>
  <sheetViews>
    <sheetView tabSelected="1" topLeftCell="A5" zoomScale="50" zoomScaleNormal="50" workbookViewId="0">
      <selection activeCell="AO54" sqref="AO54"/>
    </sheetView>
  </sheetViews>
  <sheetFormatPr defaultColWidth="8.7265625" defaultRowHeight="13" x14ac:dyDescent="0.3"/>
  <cols>
    <col min="1" max="1" width="4.81640625" style="74" customWidth="1"/>
    <col min="2" max="2" width="19.08984375" style="74" customWidth="1"/>
    <col min="3" max="3" width="12.81640625" style="74" customWidth="1"/>
    <col min="4" max="4" width="20.1796875" style="74" customWidth="1"/>
    <col min="5" max="5" width="15.26953125" style="74" customWidth="1"/>
    <col min="6" max="6" width="20.1796875" style="74" customWidth="1"/>
    <col min="7" max="9" width="24.08984375" style="74" customWidth="1"/>
    <col min="10" max="11" width="19.7265625" style="74" customWidth="1"/>
    <col min="12" max="13" width="27.7265625" style="74" customWidth="1"/>
    <col min="14" max="14" width="19.7265625" style="74" customWidth="1"/>
    <col min="15" max="18" width="21.6328125" style="74" customWidth="1"/>
    <col min="19" max="19" width="15.26953125" style="74" customWidth="1"/>
    <col min="20" max="20" width="21.6328125" style="74" customWidth="1"/>
    <col min="21" max="22" width="24.26953125" style="74" customWidth="1"/>
    <col min="23" max="23" width="24.90625" style="74" customWidth="1"/>
    <col min="24" max="24" width="21.6328125" style="74" customWidth="1"/>
    <col min="25" max="26" width="24.26953125" style="74" customWidth="1"/>
    <col min="27" max="27" width="26.54296875" style="74" customWidth="1"/>
    <col min="28" max="35" width="15.26953125" style="74" customWidth="1"/>
    <col min="36" max="37" width="17.26953125" style="74" customWidth="1"/>
    <col min="38" max="38" width="25.90625" style="74" customWidth="1"/>
    <col min="39" max="39" width="21" style="74" customWidth="1"/>
    <col min="40" max="41" width="18.36328125" style="74" customWidth="1"/>
    <col min="42" max="44" width="15.26953125" style="74" customWidth="1"/>
    <col min="45" max="51" width="18.54296875" style="74" customWidth="1"/>
    <col min="52" max="16384" width="8.7265625" style="74"/>
  </cols>
  <sheetData>
    <row r="2" spans="1:51" ht="54" customHeight="1" x14ac:dyDescent="0.45">
      <c r="B2" s="353" t="s">
        <v>214</v>
      </c>
      <c r="C2" s="353"/>
      <c r="D2" s="353"/>
      <c r="K2" s="334"/>
      <c r="L2" s="334"/>
      <c r="M2" s="334"/>
      <c r="N2" s="334"/>
      <c r="O2" s="334"/>
      <c r="P2" s="334"/>
      <c r="Q2" s="334"/>
      <c r="R2" s="334"/>
      <c r="S2" s="334"/>
    </row>
    <row r="3" spans="1:51" ht="18.5" x14ac:dyDescent="0.45">
      <c r="B3" s="353" t="s">
        <v>216</v>
      </c>
      <c r="C3" s="353"/>
      <c r="D3" s="353"/>
      <c r="M3" s="160"/>
      <c r="N3" s="353" t="s">
        <v>215</v>
      </c>
      <c r="O3" s="353"/>
      <c r="P3" s="353"/>
    </row>
    <row r="4" spans="1:51" ht="18.5" x14ac:dyDescent="0.45">
      <c r="B4" s="353"/>
      <c r="C4" s="353"/>
      <c r="D4" s="353"/>
      <c r="K4" s="158"/>
      <c r="L4" s="158"/>
      <c r="M4" s="358"/>
      <c r="N4" s="353" t="s">
        <v>346</v>
      </c>
      <c r="O4" s="353"/>
      <c r="P4" s="353"/>
      <c r="S4" s="158"/>
    </row>
    <row r="5" spans="1:51" ht="14" customHeight="1" x14ac:dyDescent="0.45">
      <c r="B5" s="354" t="s">
        <v>348</v>
      </c>
      <c r="C5" s="355" t="s">
        <v>219</v>
      </c>
      <c r="D5" s="355"/>
      <c r="F5" s="139"/>
      <c r="G5" s="139"/>
      <c r="H5" s="139"/>
      <c r="I5" s="139"/>
      <c r="M5" s="160"/>
      <c r="N5" s="353"/>
      <c r="O5" s="353"/>
      <c r="P5" s="353"/>
    </row>
    <row r="6" spans="1:51" ht="18.5" x14ac:dyDescent="0.45">
      <c r="B6" s="356" t="s">
        <v>222</v>
      </c>
      <c r="C6" s="357" t="s">
        <v>223</v>
      </c>
      <c r="D6" s="357"/>
      <c r="F6" s="139"/>
      <c r="M6" s="160"/>
      <c r="N6" s="353" t="s">
        <v>349</v>
      </c>
      <c r="O6" s="355" t="s">
        <v>221</v>
      </c>
      <c r="P6" s="355"/>
    </row>
    <row r="7" spans="1:51" ht="18.5" x14ac:dyDescent="0.45">
      <c r="B7" s="353" t="s">
        <v>224</v>
      </c>
      <c r="C7" s="353"/>
      <c r="D7" s="353"/>
      <c r="M7" s="160"/>
      <c r="N7" s="356" t="s">
        <v>222</v>
      </c>
      <c r="O7" s="357" t="s">
        <v>223</v>
      </c>
      <c r="P7" s="357"/>
    </row>
    <row r="8" spans="1:51" ht="68" customHeight="1" x14ac:dyDescent="0.3">
      <c r="B8" s="138"/>
      <c r="C8" s="138"/>
      <c r="D8" s="138"/>
      <c r="E8" s="333" t="s">
        <v>345</v>
      </c>
      <c r="F8" s="333"/>
      <c r="G8" s="333"/>
      <c r="H8" s="333"/>
      <c r="I8" s="333"/>
      <c r="J8" s="333"/>
      <c r="K8" s="333"/>
      <c r="L8" s="333"/>
      <c r="M8" s="333"/>
      <c r="N8" s="138" t="s">
        <v>224</v>
      </c>
      <c r="O8" s="138"/>
      <c r="P8" s="138"/>
      <c r="AN8" s="138"/>
      <c r="AO8" s="138"/>
      <c r="AP8" s="138"/>
    </row>
    <row r="9" spans="1:51" x14ac:dyDescent="0.3">
      <c r="B9" s="138"/>
      <c r="C9" s="138"/>
      <c r="D9" s="138"/>
      <c r="AN9" s="138"/>
      <c r="AO9" s="138"/>
      <c r="AP9" s="138"/>
    </row>
    <row r="10" spans="1:51" x14ac:dyDescent="0.3">
      <c r="B10" s="138"/>
      <c r="C10" s="138"/>
      <c r="D10" s="138"/>
      <c r="F10" s="332" t="s">
        <v>347</v>
      </c>
      <c r="G10" s="332"/>
      <c r="H10" s="332"/>
      <c r="I10" s="332"/>
      <c r="J10" s="332"/>
      <c r="K10" s="332"/>
      <c r="L10" s="332"/>
      <c r="M10" s="332"/>
      <c r="N10" s="332"/>
      <c r="AN10" s="138"/>
      <c r="AO10" s="138"/>
      <c r="AP10" s="138"/>
    </row>
    <row r="11" spans="1:51" x14ac:dyDescent="0.3">
      <c r="B11" s="138"/>
      <c r="C11" s="138"/>
      <c r="D11" s="138"/>
      <c r="AN11" s="138"/>
      <c r="AO11" s="138"/>
      <c r="AP11" s="138"/>
    </row>
    <row r="12" spans="1:51" x14ac:dyDescent="0.3">
      <c r="B12" s="138"/>
      <c r="C12" s="138"/>
      <c r="D12" s="138"/>
      <c r="G12" s="336" t="s">
        <v>350</v>
      </c>
      <c r="H12" s="336"/>
      <c r="I12" s="336"/>
      <c r="J12" s="336"/>
      <c r="K12" s="336"/>
      <c r="L12" s="336"/>
      <c r="M12" s="336"/>
      <c r="N12" s="336"/>
      <c r="O12" s="336"/>
      <c r="AN12" s="138"/>
      <c r="AO12" s="138"/>
      <c r="AP12" s="138"/>
    </row>
    <row r="13" spans="1:51" ht="14.5" x14ac:dyDescent="0.35">
      <c r="B13" s="76" t="s">
        <v>229</v>
      </c>
      <c r="C13" s="138"/>
      <c r="D13" s="138"/>
      <c r="M13" s="335">
        <v>46027</v>
      </c>
      <c r="N13" s="335"/>
      <c r="O13" s="335"/>
      <c r="P13" s="335"/>
      <c r="Q13" s="335"/>
      <c r="R13" s="335"/>
      <c r="S13" s="335"/>
      <c r="T13" s="335"/>
      <c r="U13" s="335"/>
      <c r="AN13" s="138"/>
      <c r="AO13" s="138"/>
      <c r="AP13" s="138"/>
    </row>
    <row r="14" spans="1:51" ht="55.25" customHeight="1" x14ac:dyDescent="0.3">
      <c r="A14" s="340" t="s">
        <v>129</v>
      </c>
      <c r="B14" s="340" t="s">
        <v>351</v>
      </c>
      <c r="C14" s="340" t="s">
        <v>352</v>
      </c>
      <c r="D14" s="340" t="s">
        <v>353</v>
      </c>
      <c r="E14" s="340" t="s">
        <v>354</v>
      </c>
      <c r="F14" s="337" t="s">
        <v>355</v>
      </c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  <c r="AL14" s="338"/>
      <c r="AM14" s="338"/>
      <c r="AN14" s="338"/>
      <c r="AO14" s="338"/>
      <c r="AP14" s="337" t="s">
        <v>48</v>
      </c>
      <c r="AQ14" s="338"/>
      <c r="AR14" s="339"/>
      <c r="AS14" s="340" t="s">
        <v>49</v>
      </c>
      <c r="AT14" s="337" t="s">
        <v>50</v>
      </c>
      <c r="AU14" s="338"/>
      <c r="AV14" s="339"/>
      <c r="AW14" s="337" t="s">
        <v>51</v>
      </c>
      <c r="AX14" s="338"/>
      <c r="AY14" s="339"/>
    </row>
    <row r="15" spans="1:51" ht="13.75" customHeight="1" x14ac:dyDescent="0.3">
      <c r="A15" s="341"/>
      <c r="B15" s="341"/>
      <c r="C15" s="341"/>
      <c r="D15" s="341"/>
      <c r="E15" s="341"/>
      <c r="F15" s="340" t="s">
        <v>356</v>
      </c>
      <c r="G15" s="340" t="s">
        <v>41</v>
      </c>
      <c r="H15" s="340" t="s">
        <v>135</v>
      </c>
      <c r="I15" s="340" t="s">
        <v>136</v>
      </c>
      <c r="J15" s="340" t="s">
        <v>137</v>
      </c>
      <c r="K15" s="340" t="s">
        <v>138</v>
      </c>
      <c r="L15" s="340" t="s">
        <v>23</v>
      </c>
      <c r="M15" s="340" t="s">
        <v>52</v>
      </c>
      <c r="N15" s="340" t="s">
        <v>139</v>
      </c>
      <c r="O15" s="340" t="s">
        <v>140</v>
      </c>
      <c r="P15" s="340" t="s">
        <v>141</v>
      </c>
      <c r="Q15" s="340" t="s">
        <v>357</v>
      </c>
      <c r="R15" s="340" t="s">
        <v>21</v>
      </c>
      <c r="S15" s="340" t="s">
        <v>358</v>
      </c>
      <c r="T15" s="340" t="s">
        <v>259</v>
      </c>
      <c r="U15" s="340" t="s">
        <v>248</v>
      </c>
      <c r="V15" s="340" t="s">
        <v>257</v>
      </c>
      <c r="W15" s="340" t="s">
        <v>250</v>
      </c>
      <c r="X15" s="340" t="s">
        <v>260</v>
      </c>
      <c r="Y15" s="340" t="s">
        <v>249</v>
      </c>
      <c r="Z15" s="340" t="s">
        <v>359</v>
      </c>
      <c r="AA15" s="340" t="s">
        <v>360</v>
      </c>
      <c r="AB15" s="340" t="s">
        <v>40</v>
      </c>
      <c r="AC15" s="340" t="s">
        <v>20</v>
      </c>
      <c r="AD15" s="340" t="s">
        <v>31</v>
      </c>
      <c r="AE15" s="340" t="s">
        <v>361</v>
      </c>
      <c r="AF15" s="340" t="s">
        <v>247</v>
      </c>
      <c r="AG15" s="340" t="s">
        <v>362</v>
      </c>
      <c r="AH15" s="340" t="s">
        <v>363</v>
      </c>
      <c r="AI15" s="340" t="s">
        <v>364</v>
      </c>
      <c r="AJ15" s="340" t="s">
        <v>32</v>
      </c>
      <c r="AK15" s="340" t="s">
        <v>43</v>
      </c>
      <c r="AL15" s="340" t="s">
        <v>365</v>
      </c>
      <c r="AM15" s="340" t="s">
        <v>366</v>
      </c>
      <c r="AN15" s="340" t="s">
        <v>27</v>
      </c>
      <c r="AO15" s="340" t="s">
        <v>25</v>
      </c>
      <c r="AP15" s="341" t="s">
        <v>45</v>
      </c>
      <c r="AQ15" s="341" t="s">
        <v>46</v>
      </c>
      <c r="AR15" s="341" t="s">
        <v>47</v>
      </c>
      <c r="AS15" s="341"/>
      <c r="AT15" s="341" t="s">
        <v>45</v>
      </c>
      <c r="AU15" s="341" t="s">
        <v>46</v>
      </c>
      <c r="AV15" s="341" t="s">
        <v>47</v>
      </c>
      <c r="AW15" s="341" t="s">
        <v>45</v>
      </c>
      <c r="AX15" s="341" t="s">
        <v>46</v>
      </c>
      <c r="AY15" s="341" t="s">
        <v>47</v>
      </c>
    </row>
    <row r="16" spans="1:51" ht="50.25" customHeight="1" x14ac:dyDescent="0.3">
      <c r="A16" s="342"/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42"/>
      <c r="AG16" s="342"/>
      <c r="AH16" s="342"/>
      <c r="AI16" s="342"/>
      <c r="AJ16" s="342"/>
      <c r="AK16" s="342"/>
      <c r="AL16" s="342"/>
      <c r="AM16" s="342"/>
      <c r="AN16" s="342"/>
      <c r="AO16" s="342"/>
      <c r="AP16" s="342"/>
      <c r="AQ16" s="342"/>
      <c r="AR16" s="342"/>
      <c r="AS16" s="342"/>
      <c r="AT16" s="342"/>
      <c r="AU16" s="342"/>
      <c r="AV16" s="342"/>
      <c r="AW16" s="342"/>
      <c r="AX16" s="342"/>
      <c r="AY16" s="342"/>
    </row>
    <row r="17" spans="1:51" ht="14" customHeight="1" x14ac:dyDescent="0.3">
      <c r="A17" s="140" t="s">
        <v>347</v>
      </c>
      <c r="B17" s="141"/>
      <c r="C17" s="141"/>
      <c r="D17" s="142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</row>
    <row r="18" spans="1:51" ht="14" customHeight="1" x14ac:dyDescent="0.3">
      <c r="A18" s="346" t="s">
        <v>367</v>
      </c>
      <c r="B18" s="144" t="s">
        <v>368</v>
      </c>
      <c r="C18" s="145">
        <v>23.156300000000002</v>
      </c>
      <c r="D18" s="343">
        <v>4075254.2299999995</v>
      </c>
      <c r="E18" s="343">
        <v>1018813.54</v>
      </c>
      <c r="F18" s="343">
        <v>0</v>
      </c>
      <c r="G18" s="343">
        <v>0</v>
      </c>
      <c r="H18" s="343"/>
      <c r="I18" s="343">
        <v>0</v>
      </c>
      <c r="J18" s="343"/>
      <c r="K18" s="343"/>
      <c r="L18" s="343">
        <v>0</v>
      </c>
      <c r="M18" s="343">
        <v>0</v>
      </c>
      <c r="N18" s="343"/>
      <c r="O18" s="343"/>
      <c r="P18" s="343"/>
      <c r="Q18" s="343">
        <v>509406.77</v>
      </c>
      <c r="R18" s="343">
        <v>129750</v>
      </c>
      <c r="S18" s="343"/>
      <c r="T18" s="343">
        <v>0</v>
      </c>
      <c r="U18" s="343">
        <v>662697.36</v>
      </c>
      <c r="V18" s="343">
        <v>510971.84</v>
      </c>
      <c r="W18" s="343">
        <v>479432.45</v>
      </c>
      <c r="X18" s="343"/>
      <c r="Y18" s="343"/>
      <c r="Z18" s="343"/>
      <c r="AA18" s="343"/>
      <c r="AB18" s="343">
        <v>0</v>
      </c>
      <c r="AC18" s="343">
        <v>0</v>
      </c>
      <c r="AD18" s="343">
        <v>0</v>
      </c>
      <c r="AE18" s="343">
        <v>92024.4</v>
      </c>
      <c r="AF18" s="343">
        <v>17697</v>
      </c>
      <c r="AG18" s="343">
        <v>1528220.26</v>
      </c>
      <c r="AH18" s="343">
        <v>12166.7</v>
      </c>
      <c r="AI18" s="343">
        <v>64151.65</v>
      </c>
      <c r="AJ18" s="343">
        <v>0</v>
      </c>
      <c r="AK18" s="343">
        <v>0</v>
      </c>
      <c r="AL18" s="350"/>
      <c r="AM18" s="343">
        <v>0</v>
      </c>
      <c r="AN18" s="343">
        <f>AO18-SUM(F18:AM18)</f>
        <v>0</v>
      </c>
      <c r="AO18" s="343">
        <v>4006518.4299999992</v>
      </c>
      <c r="AP18" s="343">
        <v>9100586.1999999993</v>
      </c>
      <c r="AQ18" s="343">
        <f>AP18-AR18</f>
        <v>9100586.1999999993</v>
      </c>
      <c r="AR18" s="343">
        <v>0</v>
      </c>
      <c r="AS18" s="343">
        <f>AP18*12</f>
        <v>109207034.39999999</v>
      </c>
      <c r="AT18" s="343">
        <v>4993592.6100000003</v>
      </c>
      <c r="AU18" s="343">
        <f>AT18-AV18</f>
        <v>4993592.6100000003</v>
      </c>
      <c r="AV18" s="343">
        <v>0</v>
      </c>
      <c r="AW18" s="343">
        <v>0</v>
      </c>
      <c r="AX18" s="343">
        <f>AW18-AY18</f>
        <v>0</v>
      </c>
      <c r="AY18" s="343"/>
    </row>
    <row r="19" spans="1:51" x14ac:dyDescent="0.3">
      <c r="A19" s="347"/>
      <c r="B19" s="146" t="s">
        <v>369</v>
      </c>
      <c r="C19" s="147">
        <v>0</v>
      </c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51"/>
      <c r="AM19" s="344"/>
      <c r="AN19" s="344"/>
      <c r="AO19" s="344"/>
      <c r="AP19" s="344"/>
      <c r="AQ19" s="344"/>
      <c r="AR19" s="344"/>
      <c r="AS19" s="344"/>
      <c r="AT19" s="344"/>
      <c r="AU19" s="344"/>
      <c r="AV19" s="344"/>
      <c r="AW19" s="344"/>
      <c r="AX19" s="344"/>
      <c r="AY19" s="344"/>
    </row>
    <row r="20" spans="1:51" x14ac:dyDescent="0.3">
      <c r="A20" s="347"/>
      <c r="B20" s="146" t="s">
        <v>370</v>
      </c>
      <c r="C20" s="147">
        <v>6.4687999999999999</v>
      </c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51"/>
      <c r="AM20" s="344"/>
      <c r="AN20" s="344"/>
      <c r="AO20" s="344"/>
      <c r="AP20" s="344"/>
      <c r="AQ20" s="344"/>
      <c r="AR20" s="344"/>
      <c r="AS20" s="344"/>
      <c r="AT20" s="344"/>
      <c r="AU20" s="344"/>
      <c r="AV20" s="344"/>
      <c r="AW20" s="344"/>
      <c r="AX20" s="344"/>
      <c r="AY20" s="344"/>
    </row>
    <row r="21" spans="1:51" x14ac:dyDescent="0.3">
      <c r="A21" s="347"/>
      <c r="B21" s="146" t="s">
        <v>371</v>
      </c>
      <c r="C21" s="147">
        <v>11.4375</v>
      </c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  <c r="AJ21" s="344"/>
      <c r="AK21" s="344"/>
      <c r="AL21" s="351"/>
      <c r="AM21" s="344"/>
      <c r="AN21" s="344"/>
      <c r="AO21" s="344"/>
      <c r="AP21" s="344"/>
      <c r="AQ21" s="344"/>
      <c r="AR21" s="344"/>
      <c r="AS21" s="344"/>
      <c r="AT21" s="344"/>
      <c r="AU21" s="344"/>
      <c r="AV21" s="344"/>
      <c r="AW21" s="344"/>
      <c r="AX21" s="344"/>
      <c r="AY21" s="344"/>
    </row>
    <row r="22" spans="1:51" x14ac:dyDescent="0.3">
      <c r="A22" s="348"/>
      <c r="B22" s="146" t="s">
        <v>372</v>
      </c>
      <c r="C22" s="147">
        <v>5.25</v>
      </c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52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</row>
    <row r="23" spans="1:51" x14ac:dyDescent="0.3">
      <c r="A23" s="148">
        <v>2</v>
      </c>
      <c r="B23" s="159" t="s">
        <v>182</v>
      </c>
      <c r="C23" s="149">
        <v>0.5</v>
      </c>
      <c r="D23" s="149">
        <v>59859.26</v>
      </c>
      <c r="E23" s="150">
        <v>39906.74</v>
      </c>
      <c r="F23" s="150">
        <v>0</v>
      </c>
      <c r="G23" s="150">
        <v>0</v>
      </c>
      <c r="H23" s="150">
        <v>0</v>
      </c>
      <c r="I23" s="149">
        <v>0</v>
      </c>
      <c r="J23" s="150">
        <v>0</v>
      </c>
      <c r="K23" s="150">
        <v>0</v>
      </c>
      <c r="L23" s="149">
        <v>0</v>
      </c>
      <c r="M23" s="149">
        <v>0</v>
      </c>
      <c r="N23" s="150">
        <v>0</v>
      </c>
      <c r="O23" s="150">
        <v>0</v>
      </c>
      <c r="P23" s="149">
        <v>0</v>
      </c>
      <c r="Q23" s="149">
        <v>9976</v>
      </c>
      <c r="R23" s="149">
        <v>0</v>
      </c>
      <c r="S23" s="150">
        <v>0</v>
      </c>
      <c r="T23" s="149"/>
      <c r="U23" s="149"/>
      <c r="V23" s="149"/>
      <c r="W23" s="149"/>
      <c r="X23" s="150">
        <v>0</v>
      </c>
      <c r="Y23" s="150">
        <v>0</v>
      </c>
      <c r="Z23" s="150">
        <v>0</v>
      </c>
      <c r="AA23" s="150">
        <v>0</v>
      </c>
      <c r="AB23" s="149"/>
      <c r="AC23" s="149"/>
      <c r="AD23" s="151">
        <v>0</v>
      </c>
      <c r="AE23" s="149">
        <v>0</v>
      </c>
      <c r="AF23" s="149">
        <v>0</v>
      </c>
      <c r="AG23" s="149"/>
      <c r="AH23" s="149"/>
      <c r="AI23" s="149"/>
      <c r="AJ23" s="149"/>
      <c r="AK23" s="149"/>
      <c r="AL23" s="149">
        <v>0</v>
      </c>
      <c r="AM23" s="149"/>
      <c r="AN23" s="149">
        <f t="shared" ref="AN23:AN47" si="0">AO23-SUM(F23:AM23)</f>
        <v>0</v>
      </c>
      <c r="AO23" s="149">
        <v>9976</v>
      </c>
      <c r="AP23" s="149">
        <v>109742</v>
      </c>
      <c r="AQ23" s="152">
        <f t="shared" ref="AQ23:AQ47" si="1">AP23-AR23</f>
        <v>109742</v>
      </c>
      <c r="AR23" s="152">
        <v>0</v>
      </c>
      <c r="AS23" s="149">
        <f t="shared" ref="AS23:AS47" si="2">AP23*12</f>
        <v>1316904</v>
      </c>
      <c r="AT23" s="151">
        <v>199533.68</v>
      </c>
      <c r="AU23" s="151">
        <f t="shared" ref="AU23:AU47" si="3">AT23-AV23</f>
        <v>199533.68</v>
      </c>
      <c r="AV23" s="151">
        <v>0</v>
      </c>
      <c r="AW23" s="151">
        <v>199533.68</v>
      </c>
      <c r="AX23" s="151">
        <f t="shared" ref="AX23:AX47" si="4">AW23-AY23</f>
        <v>199533.68</v>
      </c>
      <c r="AY23" s="151"/>
    </row>
    <row r="24" spans="1:51" x14ac:dyDescent="0.3">
      <c r="A24" s="148">
        <v>3</v>
      </c>
      <c r="B24" s="159" t="s">
        <v>197</v>
      </c>
      <c r="C24" s="149">
        <v>1.5</v>
      </c>
      <c r="D24" s="149">
        <v>149185.71</v>
      </c>
      <c r="E24" s="150">
        <v>0</v>
      </c>
      <c r="F24" s="150">
        <v>0</v>
      </c>
      <c r="G24" s="150">
        <v>0</v>
      </c>
      <c r="H24" s="150">
        <v>0</v>
      </c>
      <c r="I24" s="149">
        <v>0</v>
      </c>
      <c r="J24" s="150">
        <v>0</v>
      </c>
      <c r="K24" s="150">
        <v>0</v>
      </c>
      <c r="L24" s="149">
        <v>0</v>
      </c>
      <c r="M24" s="149">
        <v>0</v>
      </c>
      <c r="N24" s="150">
        <v>0</v>
      </c>
      <c r="O24" s="150">
        <v>0</v>
      </c>
      <c r="P24" s="149">
        <v>0</v>
      </c>
      <c r="Q24" s="149">
        <v>14918.57</v>
      </c>
      <c r="R24" s="149">
        <v>0</v>
      </c>
      <c r="S24" s="150">
        <v>0</v>
      </c>
      <c r="T24" s="149"/>
      <c r="U24" s="149"/>
      <c r="V24" s="149"/>
      <c r="W24" s="149"/>
      <c r="X24" s="150">
        <v>0</v>
      </c>
      <c r="Y24" s="150">
        <v>0</v>
      </c>
      <c r="Z24" s="150">
        <v>0</v>
      </c>
      <c r="AA24" s="150">
        <v>0</v>
      </c>
      <c r="AB24" s="149"/>
      <c r="AC24" s="149"/>
      <c r="AD24" s="151">
        <v>0</v>
      </c>
      <c r="AE24" s="149">
        <v>0</v>
      </c>
      <c r="AF24" s="149">
        <v>0</v>
      </c>
      <c r="AG24" s="149"/>
      <c r="AH24" s="149"/>
      <c r="AI24" s="149"/>
      <c r="AJ24" s="149"/>
      <c r="AK24" s="149"/>
      <c r="AL24" s="149">
        <v>0</v>
      </c>
      <c r="AM24" s="149"/>
      <c r="AN24" s="149">
        <f t="shared" si="0"/>
        <v>0</v>
      </c>
      <c r="AO24" s="149">
        <v>14918.570000000007</v>
      </c>
      <c r="AP24" s="149">
        <v>164104.28</v>
      </c>
      <c r="AQ24" s="152">
        <f t="shared" si="1"/>
        <v>164104.28</v>
      </c>
      <c r="AR24" s="152">
        <v>0</v>
      </c>
      <c r="AS24" s="149">
        <f t="shared" si="2"/>
        <v>1969251.3599999999</v>
      </c>
      <c r="AT24" s="151">
        <v>0</v>
      </c>
      <c r="AU24" s="151">
        <f t="shared" si="3"/>
        <v>0</v>
      </c>
      <c r="AV24" s="151">
        <v>0</v>
      </c>
      <c r="AW24" s="151">
        <v>0</v>
      </c>
      <c r="AX24" s="151">
        <f t="shared" si="4"/>
        <v>0</v>
      </c>
      <c r="AY24" s="151"/>
    </row>
    <row r="25" spans="1:51" x14ac:dyDescent="0.3">
      <c r="A25" s="148">
        <v>4</v>
      </c>
      <c r="B25" s="159" t="s">
        <v>168</v>
      </c>
      <c r="C25" s="149">
        <v>0.5</v>
      </c>
      <c r="D25" s="149">
        <v>70788</v>
      </c>
      <c r="E25" s="150">
        <v>17697</v>
      </c>
      <c r="F25" s="150">
        <v>0</v>
      </c>
      <c r="G25" s="150">
        <v>0</v>
      </c>
      <c r="H25" s="150">
        <v>0</v>
      </c>
      <c r="I25" s="149">
        <v>0</v>
      </c>
      <c r="J25" s="150">
        <v>0</v>
      </c>
      <c r="K25" s="150">
        <v>0</v>
      </c>
      <c r="L25" s="149">
        <v>0</v>
      </c>
      <c r="M25" s="149">
        <v>0</v>
      </c>
      <c r="N25" s="150">
        <v>0</v>
      </c>
      <c r="O25" s="150">
        <v>0</v>
      </c>
      <c r="P25" s="149">
        <v>0</v>
      </c>
      <c r="Q25" s="149">
        <v>8848.5</v>
      </c>
      <c r="R25" s="149">
        <v>0</v>
      </c>
      <c r="S25" s="150">
        <v>0</v>
      </c>
      <c r="T25" s="149"/>
      <c r="U25" s="149"/>
      <c r="V25" s="149"/>
      <c r="W25" s="149"/>
      <c r="X25" s="150">
        <v>0</v>
      </c>
      <c r="Y25" s="150">
        <v>0</v>
      </c>
      <c r="Z25" s="150">
        <v>0</v>
      </c>
      <c r="AA25" s="150">
        <v>0</v>
      </c>
      <c r="AB25" s="149"/>
      <c r="AC25" s="149"/>
      <c r="AD25" s="151">
        <v>0</v>
      </c>
      <c r="AE25" s="149">
        <v>0</v>
      </c>
      <c r="AF25" s="149">
        <v>0</v>
      </c>
      <c r="AG25" s="149"/>
      <c r="AH25" s="149"/>
      <c r="AI25" s="149"/>
      <c r="AJ25" s="149"/>
      <c r="AK25" s="149"/>
      <c r="AL25" s="149">
        <v>0</v>
      </c>
      <c r="AM25" s="149"/>
      <c r="AN25" s="149">
        <f t="shared" si="0"/>
        <v>0</v>
      </c>
      <c r="AO25" s="149">
        <v>8848.5</v>
      </c>
      <c r="AP25" s="149">
        <v>97333.5</v>
      </c>
      <c r="AQ25" s="152">
        <f t="shared" si="1"/>
        <v>97333.5</v>
      </c>
      <c r="AR25" s="152">
        <v>0</v>
      </c>
      <c r="AS25" s="149">
        <f t="shared" si="2"/>
        <v>1168002</v>
      </c>
      <c r="AT25" s="151">
        <v>0</v>
      </c>
      <c r="AU25" s="151">
        <f t="shared" si="3"/>
        <v>0</v>
      </c>
      <c r="AV25" s="151">
        <v>0</v>
      </c>
      <c r="AW25" s="151">
        <v>0</v>
      </c>
      <c r="AX25" s="151">
        <f t="shared" si="4"/>
        <v>0</v>
      </c>
      <c r="AY25" s="151"/>
    </row>
    <row r="26" spans="1:51" x14ac:dyDescent="0.3">
      <c r="A26" s="148">
        <v>5</v>
      </c>
      <c r="B26" s="159" t="s">
        <v>171</v>
      </c>
      <c r="C26" s="149">
        <v>1</v>
      </c>
      <c r="D26" s="149">
        <v>170705.25999999998</v>
      </c>
      <c r="E26" s="150">
        <v>42676.32</v>
      </c>
      <c r="F26" s="150">
        <v>0</v>
      </c>
      <c r="G26" s="150">
        <v>0</v>
      </c>
      <c r="H26" s="150">
        <v>0</v>
      </c>
      <c r="I26" s="149">
        <v>0</v>
      </c>
      <c r="J26" s="150">
        <v>0</v>
      </c>
      <c r="K26" s="150">
        <v>0</v>
      </c>
      <c r="L26" s="149">
        <v>0</v>
      </c>
      <c r="M26" s="149">
        <v>0</v>
      </c>
      <c r="N26" s="150">
        <v>0</v>
      </c>
      <c r="O26" s="150">
        <v>0</v>
      </c>
      <c r="P26" s="149">
        <v>0</v>
      </c>
      <c r="Q26" s="149">
        <v>21338.16</v>
      </c>
      <c r="R26" s="149">
        <v>0</v>
      </c>
      <c r="S26" s="150">
        <v>0</v>
      </c>
      <c r="T26" s="149"/>
      <c r="U26" s="149"/>
      <c r="V26" s="149"/>
      <c r="W26" s="149"/>
      <c r="X26" s="150">
        <v>0</v>
      </c>
      <c r="Y26" s="150">
        <v>0</v>
      </c>
      <c r="Z26" s="150">
        <v>0</v>
      </c>
      <c r="AA26" s="150">
        <v>0</v>
      </c>
      <c r="AB26" s="149"/>
      <c r="AC26" s="149"/>
      <c r="AD26" s="151">
        <v>0</v>
      </c>
      <c r="AE26" s="149">
        <v>0</v>
      </c>
      <c r="AF26" s="149">
        <v>0</v>
      </c>
      <c r="AG26" s="149"/>
      <c r="AH26" s="149"/>
      <c r="AI26" s="149"/>
      <c r="AJ26" s="149"/>
      <c r="AK26" s="149"/>
      <c r="AL26" s="149">
        <v>0</v>
      </c>
      <c r="AM26" s="149"/>
      <c r="AN26" s="149">
        <f t="shared" si="0"/>
        <v>0</v>
      </c>
      <c r="AO26" s="149">
        <v>21338.160000000003</v>
      </c>
      <c r="AP26" s="149">
        <v>234719.74</v>
      </c>
      <c r="AQ26" s="152">
        <f t="shared" si="1"/>
        <v>234719.74</v>
      </c>
      <c r="AR26" s="152">
        <v>0</v>
      </c>
      <c r="AS26" s="149">
        <f t="shared" si="2"/>
        <v>2816636.88</v>
      </c>
      <c r="AT26" s="151">
        <v>213381.58</v>
      </c>
      <c r="AU26" s="151">
        <f t="shared" si="3"/>
        <v>213381.58</v>
      </c>
      <c r="AV26" s="151">
        <v>0</v>
      </c>
      <c r="AW26" s="151">
        <v>0</v>
      </c>
      <c r="AX26" s="151">
        <f t="shared" si="4"/>
        <v>0</v>
      </c>
      <c r="AY26" s="151"/>
    </row>
    <row r="27" spans="1:51" x14ac:dyDescent="0.3">
      <c r="A27" s="148">
        <v>6</v>
      </c>
      <c r="B27" s="159" t="s">
        <v>191</v>
      </c>
      <c r="C27" s="149">
        <v>1</v>
      </c>
      <c r="D27" s="149">
        <v>99457.14</v>
      </c>
      <c r="E27" s="150">
        <v>0</v>
      </c>
      <c r="F27" s="150">
        <v>0</v>
      </c>
      <c r="G27" s="150">
        <v>0</v>
      </c>
      <c r="H27" s="150">
        <v>0</v>
      </c>
      <c r="I27" s="149">
        <v>0</v>
      </c>
      <c r="J27" s="150">
        <v>0</v>
      </c>
      <c r="K27" s="150">
        <v>0</v>
      </c>
      <c r="L27" s="149">
        <v>0</v>
      </c>
      <c r="M27" s="149">
        <v>0</v>
      </c>
      <c r="N27" s="150">
        <v>0</v>
      </c>
      <c r="O27" s="150">
        <v>0</v>
      </c>
      <c r="P27" s="149">
        <v>0</v>
      </c>
      <c r="Q27" s="149">
        <v>9945.7099999999991</v>
      </c>
      <c r="R27" s="149">
        <v>0</v>
      </c>
      <c r="S27" s="150">
        <v>0</v>
      </c>
      <c r="T27" s="149"/>
      <c r="U27" s="149"/>
      <c r="V27" s="149"/>
      <c r="W27" s="149"/>
      <c r="X27" s="150">
        <v>0</v>
      </c>
      <c r="Y27" s="150">
        <v>0</v>
      </c>
      <c r="Z27" s="150">
        <v>0</v>
      </c>
      <c r="AA27" s="150">
        <v>0</v>
      </c>
      <c r="AB27" s="149"/>
      <c r="AC27" s="149"/>
      <c r="AD27" s="151">
        <v>0</v>
      </c>
      <c r="AE27" s="149">
        <v>0</v>
      </c>
      <c r="AF27" s="149">
        <v>0</v>
      </c>
      <c r="AG27" s="149"/>
      <c r="AH27" s="149"/>
      <c r="AI27" s="149"/>
      <c r="AJ27" s="149"/>
      <c r="AK27" s="149"/>
      <c r="AL27" s="149">
        <v>0</v>
      </c>
      <c r="AM27" s="149"/>
      <c r="AN27" s="149">
        <f t="shared" si="0"/>
        <v>0</v>
      </c>
      <c r="AO27" s="149">
        <v>9945.7100000000064</v>
      </c>
      <c r="AP27" s="149">
        <v>109402.85</v>
      </c>
      <c r="AQ27" s="152">
        <f t="shared" si="1"/>
        <v>109402.85</v>
      </c>
      <c r="AR27" s="152">
        <v>0</v>
      </c>
      <c r="AS27" s="149">
        <f t="shared" si="2"/>
        <v>1312834.2000000002</v>
      </c>
      <c r="AT27" s="151">
        <v>0</v>
      </c>
      <c r="AU27" s="151">
        <f t="shared" si="3"/>
        <v>0</v>
      </c>
      <c r="AV27" s="151">
        <v>0</v>
      </c>
      <c r="AW27" s="151">
        <v>0</v>
      </c>
      <c r="AX27" s="151">
        <f t="shared" si="4"/>
        <v>0</v>
      </c>
      <c r="AY27" s="151"/>
    </row>
    <row r="28" spans="1:51" x14ac:dyDescent="0.3">
      <c r="A28" s="148">
        <v>7</v>
      </c>
      <c r="B28" s="159" t="s">
        <v>174</v>
      </c>
      <c r="C28" s="149">
        <v>0.5</v>
      </c>
      <c r="D28" s="149">
        <v>53267.97</v>
      </c>
      <c r="E28" s="150">
        <v>0</v>
      </c>
      <c r="F28" s="150">
        <v>0</v>
      </c>
      <c r="G28" s="150">
        <v>0</v>
      </c>
      <c r="H28" s="150">
        <v>0</v>
      </c>
      <c r="I28" s="149">
        <v>0</v>
      </c>
      <c r="J28" s="150">
        <v>0</v>
      </c>
      <c r="K28" s="150">
        <v>0</v>
      </c>
      <c r="L28" s="149">
        <v>0</v>
      </c>
      <c r="M28" s="149">
        <v>0</v>
      </c>
      <c r="N28" s="150">
        <v>0</v>
      </c>
      <c r="O28" s="150">
        <v>0</v>
      </c>
      <c r="P28" s="149">
        <v>0</v>
      </c>
      <c r="Q28" s="149">
        <v>5326.8</v>
      </c>
      <c r="R28" s="149">
        <v>0</v>
      </c>
      <c r="S28" s="150">
        <v>0</v>
      </c>
      <c r="T28" s="149"/>
      <c r="U28" s="149"/>
      <c r="V28" s="149"/>
      <c r="W28" s="149"/>
      <c r="X28" s="150">
        <v>0</v>
      </c>
      <c r="Y28" s="150">
        <v>0</v>
      </c>
      <c r="Z28" s="150">
        <v>0</v>
      </c>
      <c r="AA28" s="150">
        <v>0</v>
      </c>
      <c r="AB28" s="149"/>
      <c r="AC28" s="149"/>
      <c r="AD28" s="151">
        <v>0</v>
      </c>
      <c r="AE28" s="149">
        <v>0</v>
      </c>
      <c r="AF28" s="149">
        <v>0</v>
      </c>
      <c r="AG28" s="149"/>
      <c r="AH28" s="149"/>
      <c r="AI28" s="149"/>
      <c r="AJ28" s="149"/>
      <c r="AK28" s="149"/>
      <c r="AL28" s="149">
        <v>0</v>
      </c>
      <c r="AM28" s="149"/>
      <c r="AN28" s="149">
        <f t="shared" si="0"/>
        <v>0</v>
      </c>
      <c r="AO28" s="149">
        <v>5326.7999999999956</v>
      </c>
      <c r="AP28" s="149">
        <v>58594.77</v>
      </c>
      <c r="AQ28" s="152">
        <f t="shared" si="1"/>
        <v>58594.77</v>
      </c>
      <c r="AR28" s="152">
        <v>0</v>
      </c>
      <c r="AS28" s="149">
        <f t="shared" si="2"/>
        <v>703137.24</v>
      </c>
      <c r="AT28" s="151">
        <v>53267.97</v>
      </c>
      <c r="AU28" s="151">
        <f t="shared" si="3"/>
        <v>53267.97</v>
      </c>
      <c r="AV28" s="151">
        <v>0</v>
      </c>
      <c r="AW28" s="151">
        <v>0</v>
      </c>
      <c r="AX28" s="151">
        <f t="shared" si="4"/>
        <v>0</v>
      </c>
      <c r="AY28" s="151"/>
    </row>
    <row r="29" spans="1:51" x14ac:dyDescent="0.3">
      <c r="A29" s="148">
        <v>8</v>
      </c>
      <c r="B29" s="159" t="s">
        <v>148</v>
      </c>
      <c r="C29" s="149">
        <v>1</v>
      </c>
      <c r="D29" s="149">
        <v>209178.53999999998</v>
      </c>
      <c r="E29" s="150">
        <v>52294.64</v>
      </c>
      <c r="F29" s="150">
        <v>0</v>
      </c>
      <c r="G29" s="150">
        <v>0</v>
      </c>
      <c r="H29" s="150">
        <v>0</v>
      </c>
      <c r="I29" s="149">
        <v>0</v>
      </c>
      <c r="J29" s="150">
        <v>0</v>
      </c>
      <c r="K29" s="150">
        <v>0</v>
      </c>
      <c r="L29" s="149">
        <v>0</v>
      </c>
      <c r="M29" s="149">
        <v>0</v>
      </c>
      <c r="N29" s="150">
        <v>0</v>
      </c>
      <c r="O29" s="150">
        <v>0</v>
      </c>
      <c r="P29" s="149">
        <v>0</v>
      </c>
      <c r="Q29" s="149">
        <v>26147.32</v>
      </c>
      <c r="R29" s="149">
        <v>0</v>
      </c>
      <c r="S29" s="150">
        <v>209178.54</v>
      </c>
      <c r="T29" s="149"/>
      <c r="U29" s="149"/>
      <c r="V29" s="149"/>
      <c r="W29" s="149"/>
      <c r="X29" s="150">
        <v>0</v>
      </c>
      <c r="Y29" s="150">
        <v>0</v>
      </c>
      <c r="Z29" s="150">
        <v>0</v>
      </c>
      <c r="AA29" s="150">
        <v>0</v>
      </c>
      <c r="AB29" s="149"/>
      <c r="AC29" s="149"/>
      <c r="AD29" s="151">
        <v>0</v>
      </c>
      <c r="AE29" s="149">
        <v>0</v>
      </c>
      <c r="AF29" s="149">
        <v>0</v>
      </c>
      <c r="AG29" s="149"/>
      <c r="AH29" s="149"/>
      <c r="AI29" s="149"/>
      <c r="AJ29" s="149"/>
      <c r="AK29" s="149"/>
      <c r="AL29" s="149">
        <v>0</v>
      </c>
      <c r="AM29" s="149"/>
      <c r="AN29" s="149">
        <f t="shared" si="0"/>
        <v>0</v>
      </c>
      <c r="AO29" s="149">
        <v>235325.86</v>
      </c>
      <c r="AP29" s="149">
        <v>496799.04</v>
      </c>
      <c r="AQ29" s="152">
        <f t="shared" si="1"/>
        <v>496799.04</v>
      </c>
      <c r="AR29" s="152">
        <v>0</v>
      </c>
      <c r="AS29" s="149">
        <f t="shared" si="2"/>
        <v>5961588.4799999995</v>
      </c>
      <c r="AT29" s="151">
        <v>261473.18</v>
      </c>
      <c r="AU29" s="151">
        <f t="shared" si="3"/>
        <v>261473.18</v>
      </c>
      <c r="AV29" s="151">
        <v>0</v>
      </c>
      <c r="AW29" s="151">
        <v>0</v>
      </c>
      <c r="AX29" s="151">
        <f t="shared" si="4"/>
        <v>0</v>
      </c>
      <c r="AY29" s="151"/>
    </row>
    <row r="30" spans="1:51" ht="26" x14ac:dyDescent="0.3">
      <c r="A30" s="148">
        <v>9</v>
      </c>
      <c r="B30" s="159" t="s">
        <v>184</v>
      </c>
      <c r="C30" s="149">
        <v>1</v>
      </c>
      <c r="D30" s="149">
        <v>123879</v>
      </c>
      <c r="E30" s="150">
        <v>0</v>
      </c>
      <c r="F30" s="150">
        <v>0</v>
      </c>
      <c r="G30" s="150">
        <v>0</v>
      </c>
      <c r="H30" s="150">
        <v>0</v>
      </c>
      <c r="I30" s="149">
        <v>0</v>
      </c>
      <c r="J30" s="150">
        <v>0</v>
      </c>
      <c r="K30" s="150">
        <v>0</v>
      </c>
      <c r="L30" s="149">
        <v>0</v>
      </c>
      <c r="M30" s="149">
        <v>0</v>
      </c>
      <c r="N30" s="150">
        <v>0</v>
      </c>
      <c r="O30" s="150">
        <v>0</v>
      </c>
      <c r="P30" s="149">
        <v>0</v>
      </c>
      <c r="Q30" s="149">
        <v>12387.9</v>
      </c>
      <c r="R30" s="149">
        <v>0</v>
      </c>
      <c r="S30" s="150">
        <v>0</v>
      </c>
      <c r="T30" s="149"/>
      <c r="U30" s="149"/>
      <c r="V30" s="149"/>
      <c r="W30" s="149"/>
      <c r="X30" s="150">
        <v>0</v>
      </c>
      <c r="Y30" s="150">
        <v>0</v>
      </c>
      <c r="Z30" s="150">
        <v>0</v>
      </c>
      <c r="AA30" s="150">
        <v>0</v>
      </c>
      <c r="AB30" s="149"/>
      <c r="AC30" s="149"/>
      <c r="AD30" s="151">
        <v>0</v>
      </c>
      <c r="AE30" s="149">
        <v>0</v>
      </c>
      <c r="AF30" s="149">
        <v>0</v>
      </c>
      <c r="AG30" s="149"/>
      <c r="AH30" s="149"/>
      <c r="AI30" s="149"/>
      <c r="AJ30" s="149"/>
      <c r="AK30" s="149"/>
      <c r="AL30" s="149">
        <v>0</v>
      </c>
      <c r="AM30" s="149"/>
      <c r="AN30" s="149">
        <f t="shared" si="0"/>
        <v>0</v>
      </c>
      <c r="AO30" s="149">
        <v>12387.899999999994</v>
      </c>
      <c r="AP30" s="149">
        <v>136266.9</v>
      </c>
      <c r="AQ30" s="152">
        <f t="shared" si="1"/>
        <v>136266.9</v>
      </c>
      <c r="AR30" s="152">
        <v>0</v>
      </c>
      <c r="AS30" s="149">
        <f t="shared" si="2"/>
        <v>1635202.7999999998</v>
      </c>
      <c r="AT30" s="151">
        <v>123879</v>
      </c>
      <c r="AU30" s="151">
        <f t="shared" si="3"/>
        <v>123879</v>
      </c>
      <c r="AV30" s="151">
        <v>0</v>
      </c>
      <c r="AW30" s="151">
        <v>0</v>
      </c>
      <c r="AX30" s="151">
        <f t="shared" si="4"/>
        <v>0</v>
      </c>
      <c r="AY30" s="151"/>
    </row>
    <row r="31" spans="1:51" ht="26" x14ac:dyDescent="0.3">
      <c r="A31" s="148">
        <v>10</v>
      </c>
      <c r="B31" s="159" t="s">
        <v>151</v>
      </c>
      <c r="C31" s="149">
        <v>1</v>
      </c>
      <c r="D31" s="149">
        <v>187942.13999999998</v>
      </c>
      <c r="E31" s="150">
        <v>46985.54</v>
      </c>
      <c r="F31" s="150">
        <v>0</v>
      </c>
      <c r="G31" s="150">
        <v>0</v>
      </c>
      <c r="H31" s="150">
        <v>0</v>
      </c>
      <c r="I31" s="149">
        <v>0</v>
      </c>
      <c r="J31" s="150">
        <v>0</v>
      </c>
      <c r="K31" s="150">
        <v>0</v>
      </c>
      <c r="L31" s="149">
        <v>0</v>
      </c>
      <c r="M31" s="149">
        <v>0</v>
      </c>
      <c r="N31" s="150">
        <v>0</v>
      </c>
      <c r="O31" s="150">
        <v>0</v>
      </c>
      <c r="P31" s="149">
        <v>0</v>
      </c>
      <c r="Q31" s="149">
        <v>23492.77</v>
      </c>
      <c r="R31" s="149">
        <v>0</v>
      </c>
      <c r="S31" s="150">
        <v>117463.84</v>
      </c>
      <c r="T31" s="149"/>
      <c r="U31" s="149"/>
      <c r="V31" s="149"/>
      <c r="W31" s="149"/>
      <c r="X31" s="150">
        <v>0</v>
      </c>
      <c r="Y31" s="150">
        <v>0</v>
      </c>
      <c r="Z31" s="150">
        <v>0</v>
      </c>
      <c r="AA31" s="150">
        <v>0</v>
      </c>
      <c r="AB31" s="149"/>
      <c r="AC31" s="149"/>
      <c r="AD31" s="151">
        <v>0</v>
      </c>
      <c r="AE31" s="149">
        <v>0</v>
      </c>
      <c r="AF31" s="149">
        <v>0</v>
      </c>
      <c r="AG31" s="149"/>
      <c r="AH31" s="149"/>
      <c r="AI31" s="149"/>
      <c r="AJ31" s="149"/>
      <c r="AK31" s="149"/>
      <c r="AL31" s="149">
        <v>0</v>
      </c>
      <c r="AM31" s="149"/>
      <c r="AN31" s="149">
        <f t="shared" si="0"/>
        <v>0</v>
      </c>
      <c r="AO31" s="149">
        <v>140956.60999999999</v>
      </c>
      <c r="AP31" s="149">
        <v>375884.29</v>
      </c>
      <c r="AQ31" s="152">
        <f t="shared" si="1"/>
        <v>375884.29</v>
      </c>
      <c r="AR31" s="152">
        <v>0</v>
      </c>
      <c r="AS31" s="149">
        <f t="shared" si="2"/>
        <v>4510611.4799999995</v>
      </c>
      <c r="AT31" s="151">
        <v>234927.68</v>
      </c>
      <c r="AU31" s="151">
        <f t="shared" si="3"/>
        <v>234927.68</v>
      </c>
      <c r="AV31" s="151">
        <v>0</v>
      </c>
      <c r="AW31" s="151">
        <v>0</v>
      </c>
      <c r="AX31" s="151">
        <f t="shared" si="4"/>
        <v>0</v>
      </c>
      <c r="AY31" s="151"/>
    </row>
    <row r="32" spans="1:51" ht="52" x14ac:dyDescent="0.3">
      <c r="A32" s="148">
        <v>11</v>
      </c>
      <c r="B32" s="159" t="s">
        <v>158</v>
      </c>
      <c r="C32" s="149">
        <v>1</v>
      </c>
      <c r="D32" s="149">
        <v>198914.28</v>
      </c>
      <c r="E32" s="150">
        <v>49728.57</v>
      </c>
      <c r="F32" s="150">
        <v>0</v>
      </c>
      <c r="G32" s="150">
        <v>0</v>
      </c>
      <c r="H32" s="150">
        <v>0</v>
      </c>
      <c r="I32" s="149">
        <v>0</v>
      </c>
      <c r="J32" s="150">
        <v>0</v>
      </c>
      <c r="K32" s="150">
        <v>0</v>
      </c>
      <c r="L32" s="149">
        <v>0</v>
      </c>
      <c r="M32" s="149">
        <v>0</v>
      </c>
      <c r="N32" s="150">
        <v>0</v>
      </c>
      <c r="O32" s="150">
        <v>0</v>
      </c>
      <c r="P32" s="149">
        <v>0</v>
      </c>
      <c r="Q32" s="149">
        <v>24864.29</v>
      </c>
      <c r="R32" s="149">
        <v>0</v>
      </c>
      <c r="S32" s="150">
        <v>124321.43</v>
      </c>
      <c r="T32" s="149"/>
      <c r="U32" s="149"/>
      <c r="V32" s="149"/>
      <c r="W32" s="149"/>
      <c r="X32" s="150">
        <v>0</v>
      </c>
      <c r="Y32" s="150">
        <v>0</v>
      </c>
      <c r="Z32" s="150">
        <v>0</v>
      </c>
      <c r="AA32" s="150">
        <v>0</v>
      </c>
      <c r="AB32" s="149"/>
      <c r="AC32" s="149"/>
      <c r="AD32" s="151">
        <v>0</v>
      </c>
      <c r="AE32" s="149">
        <v>0</v>
      </c>
      <c r="AF32" s="149">
        <v>0</v>
      </c>
      <c r="AG32" s="149"/>
      <c r="AH32" s="149"/>
      <c r="AI32" s="149"/>
      <c r="AJ32" s="149"/>
      <c r="AK32" s="149"/>
      <c r="AL32" s="149">
        <v>0</v>
      </c>
      <c r="AM32" s="149"/>
      <c r="AN32" s="149">
        <f t="shared" si="0"/>
        <v>0</v>
      </c>
      <c r="AO32" s="149">
        <v>149185.72</v>
      </c>
      <c r="AP32" s="149">
        <v>397828.57</v>
      </c>
      <c r="AQ32" s="152">
        <f t="shared" si="1"/>
        <v>397828.57</v>
      </c>
      <c r="AR32" s="152">
        <v>0</v>
      </c>
      <c r="AS32" s="149">
        <f t="shared" si="2"/>
        <v>4773942.84</v>
      </c>
      <c r="AT32" s="151">
        <v>248642.85</v>
      </c>
      <c r="AU32" s="151">
        <f t="shared" si="3"/>
        <v>248642.85</v>
      </c>
      <c r="AV32" s="151">
        <v>0</v>
      </c>
      <c r="AW32" s="151">
        <v>0</v>
      </c>
      <c r="AX32" s="151">
        <f t="shared" si="4"/>
        <v>0</v>
      </c>
      <c r="AY32" s="151"/>
    </row>
    <row r="33" spans="1:51" ht="39" x14ac:dyDescent="0.3">
      <c r="A33" s="148">
        <v>12</v>
      </c>
      <c r="B33" s="159" t="s">
        <v>163</v>
      </c>
      <c r="C33" s="149">
        <v>1</v>
      </c>
      <c r="D33" s="149">
        <v>178031.82</v>
      </c>
      <c r="E33" s="150">
        <v>44507.96</v>
      </c>
      <c r="F33" s="150">
        <v>0</v>
      </c>
      <c r="G33" s="150">
        <v>0</v>
      </c>
      <c r="H33" s="150">
        <v>0</v>
      </c>
      <c r="I33" s="149">
        <v>0</v>
      </c>
      <c r="J33" s="150">
        <v>0</v>
      </c>
      <c r="K33" s="150">
        <v>0</v>
      </c>
      <c r="L33" s="149">
        <v>0</v>
      </c>
      <c r="M33" s="149">
        <v>0</v>
      </c>
      <c r="N33" s="150">
        <v>0</v>
      </c>
      <c r="O33" s="150">
        <v>0</v>
      </c>
      <c r="P33" s="149">
        <v>0</v>
      </c>
      <c r="Q33" s="149">
        <v>22253.98</v>
      </c>
      <c r="R33" s="149">
        <v>0</v>
      </c>
      <c r="S33" s="150">
        <v>66761.929999999993</v>
      </c>
      <c r="T33" s="149"/>
      <c r="U33" s="149"/>
      <c r="V33" s="149"/>
      <c r="W33" s="149"/>
      <c r="X33" s="150">
        <v>0</v>
      </c>
      <c r="Y33" s="150">
        <v>0</v>
      </c>
      <c r="Z33" s="150">
        <v>0</v>
      </c>
      <c r="AA33" s="150">
        <v>0</v>
      </c>
      <c r="AB33" s="149"/>
      <c r="AC33" s="149"/>
      <c r="AD33" s="151">
        <v>0</v>
      </c>
      <c r="AE33" s="149">
        <v>0</v>
      </c>
      <c r="AF33" s="149">
        <v>0</v>
      </c>
      <c r="AG33" s="149"/>
      <c r="AH33" s="149"/>
      <c r="AI33" s="149"/>
      <c r="AJ33" s="149"/>
      <c r="AK33" s="149"/>
      <c r="AL33" s="149">
        <v>0</v>
      </c>
      <c r="AM33" s="149"/>
      <c r="AN33" s="149">
        <f t="shared" si="0"/>
        <v>0</v>
      </c>
      <c r="AO33" s="149">
        <v>89015.91</v>
      </c>
      <c r="AP33" s="149">
        <v>311555.69</v>
      </c>
      <c r="AQ33" s="152">
        <f t="shared" si="1"/>
        <v>311555.69</v>
      </c>
      <c r="AR33" s="152">
        <v>0</v>
      </c>
      <c r="AS33" s="149">
        <f t="shared" si="2"/>
        <v>3738668.2800000003</v>
      </c>
      <c r="AT33" s="151">
        <v>222539.78</v>
      </c>
      <c r="AU33" s="151">
        <f t="shared" si="3"/>
        <v>222539.78</v>
      </c>
      <c r="AV33" s="151">
        <v>0</v>
      </c>
      <c r="AW33" s="151">
        <v>0</v>
      </c>
      <c r="AX33" s="151">
        <f t="shared" si="4"/>
        <v>0</v>
      </c>
      <c r="AY33" s="151"/>
    </row>
    <row r="34" spans="1:51" ht="26" x14ac:dyDescent="0.3">
      <c r="A34" s="148">
        <v>13</v>
      </c>
      <c r="B34" s="159" t="s">
        <v>176</v>
      </c>
      <c r="C34" s="149">
        <v>0.5</v>
      </c>
      <c r="D34" s="149">
        <v>79813.460000000006</v>
      </c>
      <c r="E34" s="150">
        <v>0</v>
      </c>
      <c r="F34" s="150">
        <v>0</v>
      </c>
      <c r="G34" s="150">
        <v>0</v>
      </c>
      <c r="H34" s="150">
        <v>0</v>
      </c>
      <c r="I34" s="149">
        <v>0</v>
      </c>
      <c r="J34" s="150">
        <v>0</v>
      </c>
      <c r="K34" s="150">
        <v>0</v>
      </c>
      <c r="L34" s="149">
        <v>0</v>
      </c>
      <c r="M34" s="149">
        <v>0</v>
      </c>
      <c r="N34" s="150">
        <v>0</v>
      </c>
      <c r="O34" s="150">
        <v>0</v>
      </c>
      <c r="P34" s="149">
        <v>0</v>
      </c>
      <c r="Q34" s="149">
        <v>7981.34</v>
      </c>
      <c r="R34" s="149">
        <v>0</v>
      </c>
      <c r="S34" s="150">
        <v>0</v>
      </c>
      <c r="T34" s="149"/>
      <c r="U34" s="149"/>
      <c r="V34" s="149"/>
      <c r="W34" s="149"/>
      <c r="X34" s="150">
        <v>0</v>
      </c>
      <c r="Y34" s="150">
        <v>0</v>
      </c>
      <c r="Z34" s="150">
        <v>0</v>
      </c>
      <c r="AA34" s="150">
        <v>0</v>
      </c>
      <c r="AB34" s="149"/>
      <c r="AC34" s="149"/>
      <c r="AD34" s="151">
        <v>0</v>
      </c>
      <c r="AE34" s="149">
        <v>0</v>
      </c>
      <c r="AF34" s="149">
        <v>0</v>
      </c>
      <c r="AG34" s="149"/>
      <c r="AH34" s="149"/>
      <c r="AI34" s="149"/>
      <c r="AJ34" s="149"/>
      <c r="AK34" s="149"/>
      <c r="AL34" s="149">
        <v>0</v>
      </c>
      <c r="AM34" s="149"/>
      <c r="AN34" s="149">
        <f t="shared" si="0"/>
        <v>0</v>
      </c>
      <c r="AO34" s="149">
        <v>7981.3399999999965</v>
      </c>
      <c r="AP34" s="149">
        <v>87794.8</v>
      </c>
      <c r="AQ34" s="152">
        <f t="shared" si="1"/>
        <v>87794.8</v>
      </c>
      <c r="AR34" s="152">
        <v>0</v>
      </c>
      <c r="AS34" s="149">
        <f t="shared" si="2"/>
        <v>1053537.6000000001</v>
      </c>
      <c r="AT34" s="151">
        <v>79813.47</v>
      </c>
      <c r="AU34" s="151">
        <f t="shared" si="3"/>
        <v>79813.47</v>
      </c>
      <c r="AV34" s="151">
        <v>0</v>
      </c>
      <c r="AW34" s="151">
        <v>0</v>
      </c>
      <c r="AX34" s="151">
        <f t="shared" si="4"/>
        <v>0</v>
      </c>
      <c r="AY34" s="151"/>
    </row>
    <row r="35" spans="1:51" x14ac:dyDescent="0.3">
      <c r="A35" s="148">
        <v>14</v>
      </c>
      <c r="B35" s="159" t="s">
        <v>179</v>
      </c>
      <c r="C35" s="149">
        <v>1</v>
      </c>
      <c r="D35" s="149">
        <v>123879</v>
      </c>
      <c r="E35" s="150">
        <v>0</v>
      </c>
      <c r="F35" s="150">
        <v>0</v>
      </c>
      <c r="G35" s="150">
        <v>0</v>
      </c>
      <c r="H35" s="150">
        <v>0</v>
      </c>
      <c r="I35" s="149">
        <v>0</v>
      </c>
      <c r="J35" s="150">
        <v>0</v>
      </c>
      <c r="K35" s="150">
        <v>0</v>
      </c>
      <c r="L35" s="149">
        <v>0</v>
      </c>
      <c r="M35" s="149">
        <v>0</v>
      </c>
      <c r="N35" s="150">
        <v>0</v>
      </c>
      <c r="O35" s="150">
        <v>0</v>
      </c>
      <c r="P35" s="149">
        <v>0</v>
      </c>
      <c r="Q35" s="149">
        <v>12387.9</v>
      </c>
      <c r="R35" s="149">
        <v>0</v>
      </c>
      <c r="S35" s="150">
        <v>0</v>
      </c>
      <c r="T35" s="149"/>
      <c r="U35" s="149"/>
      <c r="V35" s="149"/>
      <c r="W35" s="149"/>
      <c r="X35" s="150">
        <v>0</v>
      </c>
      <c r="Y35" s="150">
        <v>0</v>
      </c>
      <c r="Z35" s="150">
        <v>0</v>
      </c>
      <c r="AA35" s="150">
        <v>0</v>
      </c>
      <c r="AB35" s="149"/>
      <c r="AC35" s="149"/>
      <c r="AD35" s="151">
        <v>0</v>
      </c>
      <c r="AE35" s="149">
        <v>0</v>
      </c>
      <c r="AF35" s="149">
        <v>0</v>
      </c>
      <c r="AG35" s="149"/>
      <c r="AH35" s="149"/>
      <c r="AI35" s="149"/>
      <c r="AJ35" s="149"/>
      <c r="AK35" s="149"/>
      <c r="AL35" s="149">
        <v>0</v>
      </c>
      <c r="AM35" s="149"/>
      <c r="AN35" s="149">
        <f t="shared" si="0"/>
        <v>0</v>
      </c>
      <c r="AO35" s="149">
        <v>12387.899999999994</v>
      </c>
      <c r="AP35" s="149">
        <v>136266.9</v>
      </c>
      <c r="AQ35" s="152">
        <f t="shared" si="1"/>
        <v>136266.9</v>
      </c>
      <c r="AR35" s="152">
        <v>0</v>
      </c>
      <c r="AS35" s="149">
        <f t="shared" si="2"/>
        <v>1635202.7999999998</v>
      </c>
      <c r="AT35" s="151">
        <v>123879</v>
      </c>
      <c r="AU35" s="151">
        <f t="shared" si="3"/>
        <v>123879</v>
      </c>
      <c r="AV35" s="151">
        <v>0</v>
      </c>
      <c r="AW35" s="151">
        <v>0</v>
      </c>
      <c r="AX35" s="151">
        <f t="shared" si="4"/>
        <v>0</v>
      </c>
      <c r="AY35" s="151"/>
    </row>
    <row r="36" spans="1:51" ht="26" x14ac:dyDescent="0.3">
      <c r="A36" s="148">
        <v>15</v>
      </c>
      <c r="B36" s="159" t="s">
        <v>193</v>
      </c>
      <c r="C36" s="149">
        <v>2</v>
      </c>
      <c r="D36" s="149">
        <v>202453.68</v>
      </c>
      <c r="E36" s="150">
        <v>0</v>
      </c>
      <c r="F36" s="150">
        <v>0</v>
      </c>
      <c r="G36" s="150">
        <v>0</v>
      </c>
      <c r="H36" s="150">
        <v>0</v>
      </c>
      <c r="I36" s="149">
        <v>0</v>
      </c>
      <c r="J36" s="150">
        <v>48276</v>
      </c>
      <c r="K36" s="150">
        <v>0</v>
      </c>
      <c r="L36" s="149">
        <v>0</v>
      </c>
      <c r="M36" s="149">
        <v>0</v>
      </c>
      <c r="N36" s="150">
        <v>0</v>
      </c>
      <c r="O36" s="150">
        <v>0</v>
      </c>
      <c r="P36" s="149">
        <v>0</v>
      </c>
      <c r="Q36" s="149">
        <v>20245.36</v>
      </c>
      <c r="R36" s="149">
        <v>0</v>
      </c>
      <c r="S36" s="150">
        <v>0</v>
      </c>
      <c r="T36" s="149"/>
      <c r="U36" s="149"/>
      <c r="V36" s="149"/>
      <c r="W36" s="149"/>
      <c r="X36" s="150">
        <v>0</v>
      </c>
      <c r="Y36" s="150">
        <v>0</v>
      </c>
      <c r="Z36" s="150">
        <v>0</v>
      </c>
      <c r="AA36" s="150">
        <v>0</v>
      </c>
      <c r="AB36" s="149"/>
      <c r="AC36" s="149"/>
      <c r="AD36" s="151">
        <v>0</v>
      </c>
      <c r="AE36" s="149">
        <v>0</v>
      </c>
      <c r="AF36" s="149">
        <v>0</v>
      </c>
      <c r="AG36" s="149"/>
      <c r="AH36" s="149"/>
      <c r="AI36" s="149"/>
      <c r="AJ36" s="149"/>
      <c r="AK36" s="149"/>
      <c r="AL36" s="149">
        <v>0</v>
      </c>
      <c r="AM36" s="149"/>
      <c r="AN36" s="149">
        <f t="shared" si="0"/>
        <v>0</v>
      </c>
      <c r="AO36" s="149">
        <v>68521.359999999986</v>
      </c>
      <c r="AP36" s="149">
        <v>270975.03999999998</v>
      </c>
      <c r="AQ36" s="152">
        <f t="shared" si="1"/>
        <v>270975.03999999998</v>
      </c>
      <c r="AR36" s="152">
        <v>0</v>
      </c>
      <c r="AS36" s="149">
        <f t="shared" si="2"/>
        <v>3251700.4799999995</v>
      </c>
      <c r="AT36" s="151">
        <v>0</v>
      </c>
      <c r="AU36" s="151">
        <f t="shared" si="3"/>
        <v>0</v>
      </c>
      <c r="AV36" s="151">
        <v>0</v>
      </c>
      <c r="AW36" s="151">
        <v>0</v>
      </c>
      <c r="AX36" s="151">
        <f t="shared" si="4"/>
        <v>0</v>
      </c>
      <c r="AY36" s="151"/>
    </row>
    <row r="37" spans="1:51" ht="39" x14ac:dyDescent="0.3">
      <c r="A37" s="148">
        <v>16</v>
      </c>
      <c r="B37" s="159" t="s">
        <v>154</v>
      </c>
      <c r="C37" s="149">
        <v>1</v>
      </c>
      <c r="D37" s="149">
        <v>144053.57</v>
      </c>
      <c r="E37" s="150">
        <v>36013.4</v>
      </c>
      <c r="F37" s="150">
        <v>0</v>
      </c>
      <c r="G37" s="150">
        <v>0</v>
      </c>
      <c r="H37" s="150">
        <v>0</v>
      </c>
      <c r="I37" s="149">
        <v>0</v>
      </c>
      <c r="J37" s="150">
        <v>0</v>
      </c>
      <c r="K37" s="150">
        <v>0</v>
      </c>
      <c r="L37" s="149">
        <v>0</v>
      </c>
      <c r="M37" s="149">
        <v>0</v>
      </c>
      <c r="N37" s="150">
        <v>0</v>
      </c>
      <c r="O37" s="150">
        <v>0</v>
      </c>
      <c r="P37" s="149">
        <v>0</v>
      </c>
      <c r="Q37" s="149">
        <v>18006.7</v>
      </c>
      <c r="R37" s="149">
        <v>0</v>
      </c>
      <c r="S37" s="150">
        <v>0</v>
      </c>
      <c r="T37" s="149"/>
      <c r="U37" s="149"/>
      <c r="V37" s="149"/>
      <c r="W37" s="149"/>
      <c r="X37" s="150">
        <v>0</v>
      </c>
      <c r="Y37" s="150">
        <v>0</v>
      </c>
      <c r="Z37" s="150">
        <v>0</v>
      </c>
      <c r="AA37" s="150">
        <v>54020.09</v>
      </c>
      <c r="AB37" s="149"/>
      <c r="AC37" s="149"/>
      <c r="AD37" s="151">
        <v>0</v>
      </c>
      <c r="AE37" s="149">
        <v>0</v>
      </c>
      <c r="AF37" s="149">
        <v>0</v>
      </c>
      <c r="AG37" s="149"/>
      <c r="AH37" s="149"/>
      <c r="AI37" s="149"/>
      <c r="AJ37" s="149"/>
      <c r="AK37" s="149"/>
      <c r="AL37" s="149">
        <v>0</v>
      </c>
      <c r="AM37" s="149"/>
      <c r="AN37" s="149">
        <f t="shared" si="0"/>
        <v>0</v>
      </c>
      <c r="AO37" s="149">
        <v>72026.790000000008</v>
      </c>
      <c r="AP37" s="149">
        <v>252093.76</v>
      </c>
      <c r="AQ37" s="152">
        <f t="shared" si="1"/>
        <v>252093.76</v>
      </c>
      <c r="AR37" s="152">
        <v>0</v>
      </c>
      <c r="AS37" s="149">
        <f t="shared" si="2"/>
        <v>3025125.12</v>
      </c>
      <c r="AT37" s="151">
        <v>180066.97</v>
      </c>
      <c r="AU37" s="151">
        <f t="shared" si="3"/>
        <v>180066.97</v>
      </c>
      <c r="AV37" s="151">
        <v>0</v>
      </c>
      <c r="AW37" s="151">
        <v>0</v>
      </c>
      <c r="AX37" s="151">
        <f t="shared" si="4"/>
        <v>0</v>
      </c>
      <c r="AY37" s="151"/>
    </row>
    <row r="38" spans="1:51" x14ac:dyDescent="0.3">
      <c r="A38" s="148">
        <v>17</v>
      </c>
      <c r="B38" s="159" t="s">
        <v>166</v>
      </c>
      <c r="C38" s="149">
        <v>1</v>
      </c>
      <c r="D38" s="149">
        <v>144053.57</v>
      </c>
      <c r="E38" s="150">
        <v>36013.4</v>
      </c>
      <c r="F38" s="150">
        <v>0</v>
      </c>
      <c r="G38" s="150">
        <v>0</v>
      </c>
      <c r="H38" s="150">
        <v>0</v>
      </c>
      <c r="I38" s="149">
        <v>0</v>
      </c>
      <c r="J38" s="150">
        <v>0</v>
      </c>
      <c r="K38" s="150">
        <v>0</v>
      </c>
      <c r="L38" s="149">
        <v>0</v>
      </c>
      <c r="M38" s="149">
        <v>0</v>
      </c>
      <c r="N38" s="150">
        <v>0</v>
      </c>
      <c r="O38" s="150">
        <v>0</v>
      </c>
      <c r="P38" s="149">
        <v>0</v>
      </c>
      <c r="Q38" s="149">
        <v>18006.7</v>
      </c>
      <c r="R38" s="149">
        <v>0</v>
      </c>
      <c r="S38" s="150">
        <v>0</v>
      </c>
      <c r="T38" s="149"/>
      <c r="U38" s="149"/>
      <c r="V38" s="149"/>
      <c r="W38" s="149"/>
      <c r="X38" s="150">
        <v>0</v>
      </c>
      <c r="Y38" s="150">
        <v>0</v>
      </c>
      <c r="Z38" s="150">
        <v>0</v>
      </c>
      <c r="AA38" s="150">
        <v>54020.09</v>
      </c>
      <c r="AB38" s="149"/>
      <c r="AC38" s="149"/>
      <c r="AD38" s="151">
        <v>0</v>
      </c>
      <c r="AE38" s="149">
        <v>0</v>
      </c>
      <c r="AF38" s="149">
        <v>0</v>
      </c>
      <c r="AG38" s="149"/>
      <c r="AH38" s="149"/>
      <c r="AI38" s="149"/>
      <c r="AJ38" s="149"/>
      <c r="AK38" s="149"/>
      <c r="AL38" s="149">
        <v>0</v>
      </c>
      <c r="AM38" s="149"/>
      <c r="AN38" s="149">
        <f t="shared" si="0"/>
        <v>0</v>
      </c>
      <c r="AO38" s="149">
        <v>72026.790000000008</v>
      </c>
      <c r="AP38" s="149">
        <v>252093.76</v>
      </c>
      <c r="AQ38" s="152">
        <f t="shared" si="1"/>
        <v>252093.76</v>
      </c>
      <c r="AR38" s="152">
        <v>0</v>
      </c>
      <c r="AS38" s="149">
        <f t="shared" si="2"/>
        <v>3025125.12</v>
      </c>
      <c r="AT38" s="151">
        <v>180066.97</v>
      </c>
      <c r="AU38" s="151">
        <f t="shared" si="3"/>
        <v>180066.97</v>
      </c>
      <c r="AV38" s="151">
        <v>0</v>
      </c>
      <c r="AW38" s="151">
        <v>0</v>
      </c>
      <c r="AX38" s="151">
        <f t="shared" si="4"/>
        <v>0</v>
      </c>
      <c r="AY38" s="151"/>
    </row>
    <row r="39" spans="1:51" x14ac:dyDescent="0.3">
      <c r="A39" s="148">
        <v>18</v>
      </c>
      <c r="B39" s="159" t="s">
        <v>164</v>
      </c>
      <c r="C39" s="149">
        <v>1</v>
      </c>
      <c r="D39" s="149">
        <v>162458.46</v>
      </c>
      <c r="E39" s="150">
        <v>40614.620000000003</v>
      </c>
      <c r="F39" s="150">
        <v>0</v>
      </c>
      <c r="G39" s="150">
        <v>0</v>
      </c>
      <c r="H39" s="150">
        <v>0</v>
      </c>
      <c r="I39" s="149">
        <v>0</v>
      </c>
      <c r="J39" s="150">
        <v>0</v>
      </c>
      <c r="K39" s="150">
        <v>0</v>
      </c>
      <c r="L39" s="149">
        <v>0</v>
      </c>
      <c r="M39" s="149">
        <v>0</v>
      </c>
      <c r="N39" s="150">
        <v>0</v>
      </c>
      <c r="O39" s="150">
        <v>0</v>
      </c>
      <c r="P39" s="149">
        <v>0</v>
      </c>
      <c r="Q39" s="149">
        <v>20307.310000000001</v>
      </c>
      <c r="R39" s="149">
        <v>0</v>
      </c>
      <c r="S39" s="150">
        <v>0</v>
      </c>
      <c r="T39" s="149"/>
      <c r="U39" s="149"/>
      <c r="V39" s="149"/>
      <c r="W39" s="149"/>
      <c r="X39" s="150">
        <v>0</v>
      </c>
      <c r="Y39" s="150">
        <v>0</v>
      </c>
      <c r="Z39" s="150">
        <v>0</v>
      </c>
      <c r="AA39" s="150">
        <v>0</v>
      </c>
      <c r="AB39" s="149"/>
      <c r="AC39" s="149"/>
      <c r="AD39" s="151">
        <v>0</v>
      </c>
      <c r="AE39" s="149">
        <v>0</v>
      </c>
      <c r="AF39" s="149">
        <v>0</v>
      </c>
      <c r="AG39" s="149"/>
      <c r="AH39" s="149"/>
      <c r="AI39" s="149"/>
      <c r="AJ39" s="149"/>
      <c r="AK39" s="149"/>
      <c r="AL39" s="149">
        <v>0</v>
      </c>
      <c r="AM39" s="149"/>
      <c r="AN39" s="149">
        <f t="shared" si="0"/>
        <v>0</v>
      </c>
      <c r="AO39" s="149">
        <v>20307.310000000027</v>
      </c>
      <c r="AP39" s="149">
        <v>223380.39</v>
      </c>
      <c r="AQ39" s="152">
        <f t="shared" si="1"/>
        <v>223380.39</v>
      </c>
      <c r="AR39" s="152">
        <v>0</v>
      </c>
      <c r="AS39" s="149">
        <f t="shared" si="2"/>
        <v>2680564.6800000002</v>
      </c>
      <c r="AT39" s="151">
        <v>203073.08</v>
      </c>
      <c r="AU39" s="151">
        <f t="shared" si="3"/>
        <v>203073.08</v>
      </c>
      <c r="AV39" s="151">
        <v>0</v>
      </c>
      <c r="AW39" s="151">
        <v>0</v>
      </c>
      <c r="AX39" s="151">
        <f t="shared" si="4"/>
        <v>0</v>
      </c>
      <c r="AY39" s="151"/>
    </row>
    <row r="40" spans="1:51" x14ac:dyDescent="0.3">
      <c r="A40" s="148">
        <v>19</v>
      </c>
      <c r="B40" s="159" t="s">
        <v>204</v>
      </c>
      <c r="C40" s="149">
        <v>1</v>
      </c>
      <c r="D40" s="149">
        <v>101226.84</v>
      </c>
      <c r="E40" s="150">
        <v>0</v>
      </c>
      <c r="F40" s="150">
        <v>0</v>
      </c>
      <c r="G40" s="150">
        <v>0</v>
      </c>
      <c r="H40" s="150">
        <v>0</v>
      </c>
      <c r="I40" s="149">
        <v>0</v>
      </c>
      <c r="J40" s="150">
        <v>0</v>
      </c>
      <c r="K40" s="150">
        <v>0</v>
      </c>
      <c r="L40" s="149">
        <v>0</v>
      </c>
      <c r="M40" s="149">
        <v>0</v>
      </c>
      <c r="N40" s="150">
        <v>0</v>
      </c>
      <c r="O40" s="150">
        <v>0</v>
      </c>
      <c r="P40" s="149">
        <v>0</v>
      </c>
      <c r="Q40" s="149">
        <v>10122.68</v>
      </c>
      <c r="R40" s="149">
        <v>0</v>
      </c>
      <c r="S40" s="150">
        <v>0</v>
      </c>
      <c r="T40" s="149"/>
      <c r="U40" s="149"/>
      <c r="V40" s="149"/>
      <c r="W40" s="149"/>
      <c r="X40" s="150">
        <v>0</v>
      </c>
      <c r="Y40" s="150">
        <v>0</v>
      </c>
      <c r="Z40" s="150">
        <v>0</v>
      </c>
      <c r="AA40" s="150">
        <v>0</v>
      </c>
      <c r="AB40" s="149"/>
      <c r="AC40" s="149"/>
      <c r="AD40" s="151">
        <v>0</v>
      </c>
      <c r="AE40" s="149">
        <v>0</v>
      </c>
      <c r="AF40" s="149">
        <v>0</v>
      </c>
      <c r="AG40" s="149"/>
      <c r="AH40" s="149"/>
      <c r="AI40" s="149"/>
      <c r="AJ40" s="149"/>
      <c r="AK40" s="149"/>
      <c r="AL40" s="149">
        <v>0</v>
      </c>
      <c r="AM40" s="149"/>
      <c r="AN40" s="149">
        <f t="shared" si="0"/>
        <v>0</v>
      </c>
      <c r="AO40" s="149">
        <v>10122.680000000008</v>
      </c>
      <c r="AP40" s="149">
        <v>111349.52</v>
      </c>
      <c r="AQ40" s="152">
        <f t="shared" si="1"/>
        <v>111349.52</v>
      </c>
      <c r="AR40" s="152">
        <v>0</v>
      </c>
      <c r="AS40" s="149">
        <f t="shared" si="2"/>
        <v>1336194.24</v>
      </c>
      <c r="AT40" s="151">
        <v>0</v>
      </c>
      <c r="AU40" s="151">
        <f t="shared" si="3"/>
        <v>0</v>
      </c>
      <c r="AV40" s="151">
        <v>0</v>
      </c>
      <c r="AW40" s="151">
        <v>0</v>
      </c>
      <c r="AX40" s="151">
        <f t="shared" si="4"/>
        <v>0</v>
      </c>
      <c r="AY40" s="151"/>
    </row>
    <row r="41" spans="1:51" x14ac:dyDescent="0.3">
      <c r="A41" s="148">
        <v>20</v>
      </c>
      <c r="B41" s="159" t="s">
        <v>210</v>
      </c>
      <c r="C41" s="149">
        <v>1</v>
      </c>
      <c r="D41" s="149">
        <v>101226.84</v>
      </c>
      <c r="E41" s="150">
        <v>0</v>
      </c>
      <c r="F41" s="150">
        <v>0</v>
      </c>
      <c r="G41" s="150">
        <v>0</v>
      </c>
      <c r="H41" s="150">
        <v>0</v>
      </c>
      <c r="I41" s="149">
        <v>0</v>
      </c>
      <c r="J41" s="150">
        <v>0</v>
      </c>
      <c r="K41" s="150">
        <v>0</v>
      </c>
      <c r="L41" s="149">
        <v>0</v>
      </c>
      <c r="M41" s="149">
        <v>0</v>
      </c>
      <c r="N41" s="150">
        <v>0</v>
      </c>
      <c r="O41" s="150">
        <v>0</v>
      </c>
      <c r="P41" s="149">
        <v>0</v>
      </c>
      <c r="Q41" s="149">
        <v>10122.68</v>
      </c>
      <c r="R41" s="149">
        <v>0</v>
      </c>
      <c r="S41" s="150">
        <v>0</v>
      </c>
      <c r="T41" s="149"/>
      <c r="U41" s="149"/>
      <c r="V41" s="149"/>
      <c r="W41" s="149"/>
      <c r="X41" s="150">
        <v>0</v>
      </c>
      <c r="Y41" s="150">
        <v>0</v>
      </c>
      <c r="Z41" s="150">
        <v>0</v>
      </c>
      <c r="AA41" s="150">
        <v>0</v>
      </c>
      <c r="AB41" s="149"/>
      <c r="AC41" s="149"/>
      <c r="AD41" s="151">
        <v>0</v>
      </c>
      <c r="AE41" s="149">
        <v>0</v>
      </c>
      <c r="AF41" s="149">
        <v>0</v>
      </c>
      <c r="AG41" s="149"/>
      <c r="AH41" s="149"/>
      <c r="AI41" s="149"/>
      <c r="AJ41" s="149"/>
      <c r="AK41" s="149"/>
      <c r="AL41" s="149">
        <v>0</v>
      </c>
      <c r="AM41" s="149"/>
      <c r="AN41" s="149">
        <f t="shared" si="0"/>
        <v>0</v>
      </c>
      <c r="AO41" s="149">
        <v>10122.680000000008</v>
      </c>
      <c r="AP41" s="149">
        <v>111349.52</v>
      </c>
      <c r="AQ41" s="152">
        <f t="shared" si="1"/>
        <v>111349.52</v>
      </c>
      <c r="AR41" s="152">
        <v>0</v>
      </c>
      <c r="AS41" s="149">
        <f t="shared" si="2"/>
        <v>1336194.24</v>
      </c>
      <c r="AT41" s="151">
        <v>0</v>
      </c>
      <c r="AU41" s="151">
        <f t="shared" si="3"/>
        <v>0</v>
      </c>
      <c r="AV41" s="151">
        <v>0</v>
      </c>
      <c r="AW41" s="151">
        <v>0</v>
      </c>
      <c r="AX41" s="151">
        <f t="shared" si="4"/>
        <v>0</v>
      </c>
      <c r="AY41" s="151"/>
    </row>
    <row r="42" spans="1:51" x14ac:dyDescent="0.3">
      <c r="A42" s="148">
        <v>21</v>
      </c>
      <c r="B42" s="159" t="s">
        <v>156</v>
      </c>
      <c r="C42" s="149">
        <v>1</v>
      </c>
      <c r="D42" s="149">
        <v>149008.75</v>
      </c>
      <c r="E42" s="150">
        <v>37252.18</v>
      </c>
      <c r="F42" s="150">
        <v>0</v>
      </c>
      <c r="G42" s="150">
        <v>0</v>
      </c>
      <c r="H42" s="150">
        <v>0</v>
      </c>
      <c r="I42" s="149">
        <v>0</v>
      </c>
      <c r="J42" s="150">
        <v>0</v>
      </c>
      <c r="K42" s="150">
        <v>0</v>
      </c>
      <c r="L42" s="149">
        <v>0</v>
      </c>
      <c r="M42" s="149">
        <v>0</v>
      </c>
      <c r="N42" s="150">
        <v>0</v>
      </c>
      <c r="O42" s="150">
        <v>0</v>
      </c>
      <c r="P42" s="149">
        <v>0</v>
      </c>
      <c r="Q42" s="149">
        <v>18626.09</v>
      </c>
      <c r="R42" s="149">
        <v>0</v>
      </c>
      <c r="S42" s="150">
        <v>0</v>
      </c>
      <c r="T42" s="149"/>
      <c r="U42" s="149"/>
      <c r="V42" s="149"/>
      <c r="W42" s="149"/>
      <c r="X42" s="150">
        <v>0</v>
      </c>
      <c r="Y42" s="150">
        <v>0</v>
      </c>
      <c r="Z42" s="150">
        <v>0</v>
      </c>
      <c r="AA42" s="150">
        <v>55878.28</v>
      </c>
      <c r="AB42" s="149"/>
      <c r="AC42" s="149"/>
      <c r="AD42" s="151">
        <v>0</v>
      </c>
      <c r="AE42" s="149">
        <v>0</v>
      </c>
      <c r="AF42" s="149">
        <v>0</v>
      </c>
      <c r="AG42" s="149"/>
      <c r="AH42" s="149"/>
      <c r="AI42" s="149"/>
      <c r="AJ42" s="149"/>
      <c r="AK42" s="149"/>
      <c r="AL42" s="149">
        <v>0</v>
      </c>
      <c r="AM42" s="149"/>
      <c r="AN42" s="149">
        <f t="shared" si="0"/>
        <v>0</v>
      </c>
      <c r="AO42" s="149">
        <v>74504.37</v>
      </c>
      <c r="AP42" s="149">
        <v>260765.3</v>
      </c>
      <c r="AQ42" s="152">
        <f t="shared" si="1"/>
        <v>260765.3</v>
      </c>
      <c r="AR42" s="152">
        <v>0</v>
      </c>
      <c r="AS42" s="149">
        <f t="shared" si="2"/>
        <v>3129183.5999999996</v>
      </c>
      <c r="AT42" s="151">
        <v>186260.93</v>
      </c>
      <c r="AU42" s="151">
        <f t="shared" si="3"/>
        <v>186260.93</v>
      </c>
      <c r="AV42" s="151">
        <v>0</v>
      </c>
      <c r="AW42" s="151">
        <v>0</v>
      </c>
      <c r="AX42" s="151">
        <f t="shared" si="4"/>
        <v>0</v>
      </c>
      <c r="AY42" s="151"/>
    </row>
    <row r="43" spans="1:51" x14ac:dyDescent="0.3">
      <c r="A43" s="148">
        <v>22</v>
      </c>
      <c r="B43" s="159" t="s">
        <v>202</v>
      </c>
      <c r="C43" s="149">
        <v>3</v>
      </c>
      <c r="D43" s="149">
        <v>298371.42</v>
      </c>
      <c r="E43" s="150">
        <v>0</v>
      </c>
      <c r="F43" s="150">
        <v>0</v>
      </c>
      <c r="G43" s="150">
        <v>0</v>
      </c>
      <c r="H43" s="150">
        <v>0</v>
      </c>
      <c r="I43" s="149">
        <v>0</v>
      </c>
      <c r="J43" s="150">
        <v>71148</v>
      </c>
      <c r="K43" s="150">
        <v>0</v>
      </c>
      <c r="L43" s="149">
        <v>0</v>
      </c>
      <c r="M43" s="149">
        <v>0</v>
      </c>
      <c r="N43" s="150">
        <v>0</v>
      </c>
      <c r="O43" s="150">
        <v>0</v>
      </c>
      <c r="P43" s="149">
        <v>0</v>
      </c>
      <c r="Q43" s="149">
        <v>29837.13</v>
      </c>
      <c r="R43" s="149">
        <v>0</v>
      </c>
      <c r="S43" s="150">
        <v>0</v>
      </c>
      <c r="T43" s="149"/>
      <c r="U43" s="149"/>
      <c r="V43" s="149"/>
      <c r="W43" s="149"/>
      <c r="X43" s="150">
        <v>0</v>
      </c>
      <c r="Y43" s="150">
        <v>0</v>
      </c>
      <c r="Z43" s="150">
        <v>0</v>
      </c>
      <c r="AA43" s="150">
        <v>0</v>
      </c>
      <c r="AB43" s="149"/>
      <c r="AC43" s="149"/>
      <c r="AD43" s="151">
        <v>0</v>
      </c>
      <c r="AE43" s="149">
        <v>0</v>
      </c>
      <c r="AF43" s="149">
        <v>0</v>
      </c>
      <c r="AG43" s="149"/>
      <c r="AH43" s="149"/>
      <c r="AI43" s="149"/>
      <c r="AJ43" s="149"/>
      <c r="AK43" s="149"/>
      <c r="AL43" s="149">
        <v>0</v>
      </c>
      <c r="AM43" s="149"/>
      <c r="AN43" s="149">
        <f t="shared" si="0"/>
        <v>0</v>
      </c>
      <c r="AO43" s="149">
        <v>100985.13</v>
      </c>
      <c r="AP43" s="149">
        <v>399356.55</v>
      </c>
      <c r="AQ43" s="152">
        <f t="shared" si="1"/>
        <v>399356.55</v>
      </c>
      <c r="AR43" s="152">
        <v>0</v>
      </c>
      <c r="AS43" s="149">
        <f t="shared" si="2"/>
        <v>4792278.5999999996</v>
      </c>
      <c r="AT43" s="151">
        <v>0</v>
      </c>
      <c r="AU43" s="151">
        <f t="shared" si="3"/>
        <v>0</v>
      </c>
      <c r="AV43" s="151">
        <v>0</v>
      </c>
      <c r="AW43" s="151">
        <v>0</v>
      </c>
      <c r="AX43" s="151">
        <f t="shared" si="4"/>
        <v>0</v>
      </c>
      <c r="AY43" s="151"/>
    </row>
    <row r="44" spans="1:51" ht="26" x14ac:dyDescent="0.3">
      <c r="A44" s="148">
        <v>23</v>
      </c>
      <c r="B44" s="159" t="s">
        <v>187</v>
      </c>
      <c r="C44" s="149">
        <v>3.75</v>
      </c>
      <c r="D44" s="149">
        <v>372964.28</v>
      </c>
      <c r="E44" s="150">
        <v>0</v>
      </c>
      <c r="F44" s="150">
        <v>0</v>
      </c>
      <c r="G44" s="150">
        <v>0</v>
      </c>
      <c r="H44" s="150">
        <v>0</v>
      </c>
      <c r="I44" s="149">
        <v>0</v>
      </c>
      <c r="J44" s="150">
        <v>0</v>
      </c>
      <c r="K44" s="150">
        <v>0</v>
      </c>
      <c r="L44" s="149">
        <v>0</v>
      </c>
      <c r="M44" s="149">
        <v>0</v>
      </c>
      <c r="N44" s="150">
        <v>13272.75</v>
      </c>
      <c r="O44" s="150">
        <v>10618</v>
      </c>
      <c r="P44" s="149">
        <v>0</v>
      </c>
      <c r="Q44" s="149">
        <v>37296.42</v>
      </c>
      <c r="R44" s="149">
        <v>0</v>
      </c>
      <c r="S44" s="150">
        <v>0</v>
      </c>
      <c r="T44" s="149"/>
      <c r="U44" s="149"/>
      <c r="V44" s="149"/>
      <c r="W44" s="149"/>
      <c r="X44" s="150">
        <v>0</v>
      </c>
      <c r="Y44" s="150">
        <v>0</v>
      </c>
      <c r="Z44" s="150">
        <v>0</v>
      </c>
      <c r="AA44" s="150">
        <v>0</v>
      </c>
      <c r="AB44" s="149"/>
      <c r="AC44" s="149"/>
      <c r="AD44" s="151">
        <v>0</v>
      </c>
      <c r="AE44" s="149">
        <v>0</v>
      </c>
      <c r="AF44" s="149">
        <v>0</v>
      </c>
      <c r="AG44" s="149"/>
      <c r="AH44" s="149"/>
      <c r="AI44" s="149"/>
      <c r="AJ44" s="149"/>
      <c r="AK44" s="149"/>
      <c r="AL44" s="149">
        <v>0</v>
      </c>
      <c r="AM44" s="149"/>
      <c r="AN44" s="149">
        <f t="shared" si="0"/>
        <v>0</v>
      </c>
      <c r="AO44" s="149">
        <v>61187.169999999984</v>
      </c>
      <c r="AP44" s="149">
        <v>434151.45</v>
      </c>
      <c r="AQ44" s="152">
        <f t="shared" si="1"/>
        <v>434151.45</v>
      </c>
      <c r="AR44" s="152">
        <v>0</v>
      </c>
      <c r="AS44" s="149">
        <f t="shared" si="2"/>
        <v>5209817.4000000004</v>
      </c>
      <c r="AT44" s="151">
        <v>0</v>
      </c>
      <c r="AU44" s="151">
        <f t="shared" si="3"/>
        <v>0</v>
      </c>
      <c r="AV44" s="151">
        <v>0</v>
      </c>
      <c r="AW44" s="151">
        <v>0</v>
      </c>
      <c r="AX44" s="151">
        <f t="shared" si="4"/>
        <v>0</v>
      </c>
      <c r="AY44" s="151"/>
    </row>
    <row r="45" spans="1:51" x14ac:dyDescent="0.3">
      <c r="A45" s="148">
        <v>24</v>
      </c>
      <c r="B45" s="159" t="s">
        <v>157</v>
      </c>
      <c r="C45" s="149">
        <v>1</v>
      </c>
      <c r="D45" s="149">
        <v>167767.56</v>
      </c>
      <c r="E45" s="150">
        <v>41941.89</v>
      </c>
      <c r="F45" s="150">
        <v>0</v>
      </c>
      <c r="G45" s="150">
        <v>0</v>
      </c>
      <c r="H45" s="150">
        <v>0</v>
      </c>
      <c r="I45" s="149">
        <v>0</v>
      </c>
      <c r="J45" s="150">
        <v>0</v>
      </c>
      <c r="K45" s="150">
        <v>0</v>
      </c>
      <c r="L45" s="149">
        <v>0</v>
      </c>
      <c r="M45" s="149">
        <v>0</v>
      </c>
      <c r="N45" s="150">
        <v>0</v>
      </c>
      <c r="O45" s="150">
        <v>0</v>
      </c>
      <c r="P45" s="149">
        <v>0</v>
      </c>
      <c r="Q45" s="149">
        <v>20970.95</v>
      </c>
      <c r="R45" s="149">
        <v>0</v>
      </c>
      <c r="S45" s="150">
        <v>0</v>
      </c>
      <c r="T45" s="149"/>
      <c r="U45" s="149"/>
      <c r="V45" s="149"/>
      <c r="W45" s="149"/>
      <c r="X45" s="150">
        <v>0</v>
      </c>
      <c r="Y45" s="150">
        <v>0</v>
      </c>
      <c r="Z45" s="150">
        <v>0</v>
      </c>
      <c r="AA45" s="150">
        <v>62912.84</v>
      </c>
      <c r="AB45" s="149"/>
      <c r="AC45" s="149"/>
      <c r="AD45" s="151">
        <v>0</v>
      </c>
      <c r="AE45" s="149">
        <v>0</v>
      </c>
      <c r="AF45" s="149">
        <v>0</v>
      </c>
      <c r="AG45" s="149"/>
      <c r="AH45" s="149"/>
      <c r="AI45" s="149"/>
      <c r="AJ45" s="149"/>
      <c r="AK45" s="149"/>
      <c r="AL45" s="149">
        <v>0</v>
      </c>
      <c r="AM45" s="149"/>
      <c r="AN45" s="149">
        <f t="shared" si="0"/>
        <v>0</v>
      </c>
      <c r="AO45" s="149">
        <v>83883.789999999979</v>
      </c>
      <c r="AP45" s="149">
        <v>293593.24</v>
      </c>
      <c r="AQ45" s="152">
        <f t="shared" si="1"/>
        <v>293593.24</v>
      </c>
      <c r="AR45" s="152">
        <v>0</v>
      </c>
      <c r="AS45" s="149">
        <f t="shared" si="2"/>
        <v>3523118.88</v>
      </c>
      <c r="AT45" s="151">
        <v>209709.45</v>
      </c>
      <c r="AU45" s="151">
        <f t="shared" si="3"/>
        <v>209709.45</v>
      </c>
      <c r="AV45" s="151">
        <v>0</v>
      </c>
      <c r="AW45" s="151">
        <v>0</v>
      </c>
      <c r="AX45" s="151">
        <f t="shared" si="4"/>
        <v>0</v>
      </c>
      <c r="AY45" s="151"/>
    </row>
    <row r="46" spans="1:51" ht="26" x14ac:dyDescent="0.3">
      <c r="A46" s="148">
        <v>25</v>
      </c>
      <c r="B46" s="159" t="s">
        <v>160</v>
      </c>
      <c r="C46" s="149">
        <v>1</v>
      </c>
      <c r="D46" s="149">
        <v>131311.73000000001</v>
      </c>
      <c r="E46" s="150">
        <v>32827.94</v>
      </c>
      <c r="F46" s="150">
        <v>0</v>
      </c>
      <c r="G46" s="150">
        <v>0</v>
      </c>
      <c r="H46" s="150">
        <v>0</v>
      </c>
      <c r="I46" s="149">
        <v>0</v>
      </c>
      <c r="J46" s="150">
        <v>0</v>
      </c>
      <c r="K46" s="150">
        <v>0</v>
      </c>
      <c r="L46" s="149">
        <v>0</v>
      </c>
      <c r="M46" s="149">
        <v>0</v>
      </c>
      <c r="N46" s="150">
        <v>0</v>
      </c>
      <c r="O46" s="150">
        <v>0</v>
      </c>
      <c r="P46" s="149">
        <v>0</v>
      </c>
      <c r="Q46" s="149">
        <v>16413.97</v>
      </c>
      <c r="R46" s="149">
        <v>0</v>
      </c>
      <c r="S46" s="150">
        <v>0</v>
      </c>
      <c r="T46" s="149"/>
      <c r="U46" s="149"/>
      <c r="V46" s="149"/>
      <c r="W46" s="149"/>
      <c r="X46" s="150">
        <v>0</v>
      </c>
      <c r="Y46" s="150">
        <v>0</v>
      </c>
      <c r="Z46" s="150">
        <v>0</v>
      </c>
      <c r="AA46" s="150">
        <v>0</v>
      </c>
      <c r="AB46" s="149"/>
      <c r="AC46" s="149"/>
      <c r="AD46" s="151">
        <v>0</v>
      </c>
      <c r="AE46" s="149">
        <v>0</v>
      </c>
      <c r="AF46" s="149">
        <v>0</v>
      </c>
      <c r="AG46" s="149"/>
      <c r="AH46" s="149"/>
      <c r="AI46" s="149"/>
      <c r="AJ46" s="149"/>
      <c r="AK46" s="149"/>
      <c r="AL46" s="149">
        <v>0</v>
      </c>
      <c r="AM46" s="149"/>
      <c r="AN46" s="149">
        <f t="shared" si="0"/>
        <v>0</v>
      </c>
      <c r="AO46" s="149">
        <v>16413.97</v>
      </c>
      <c r="AP46" s="149">
        <v>180553.64</v>
      </c>
      <c r="AQ46" s="152">
        <f t="shared" si="1"/>
        <v>180553.64</v>
      </c>
      <c r="AR46" s="152">
        <v>0</v>
      </c>
      <c r="AS46" s="149">
        <f t="shared" si="2"/>
        <v>2166643.6800000002</v>
      </c>
      <c r="AT46" s="151">
        <v>164139.67000000001</v>
      </c>
      <c r="AU46" s="151">
        <f t="shared" si="3"/>
        <v>164139.67000000001</v>
      </c>
      <c r="AV46" s="151">
        <v>0</v>
      </c>
      <c r="AW46" s="151">
        <v>0</v>
      </c>
      <c r="AX46" s="151">
        <f t="shared" si="4"/>
        <v>0</v>
      </c>
      <c r="AY46" s="151"/>
    </row>
    <row r="47" spans="1:51" ht="26" x14ac:dyDescent="0.3">
      <c r="A47" s="148">
        <v>26</v>
      </c>
      <c r="B47" s="159" t="s">
        <v>212</v>
      </c>
      <c r="C47" s="149">
        <v>1</v>
      </c>
      <c r="D47" s="149">
        <v>101226.84</v>
      </c>
      <c r="E47" s="150">
        <v>0</v>
      </c>
      <c r="F47" s="150">
        <v>0</v>
      </c>
      <c r="G47" s="150">
        <v>0</v>
      </c>
      <c r="H47" s="150">
        <v>0</v>
      </c>
      <c r="I47" s="149">
        <v>0</v>
      </c>
      <c r="J47" s="150">
        <v>0</v>
      </c>
      <c r="K47" s="150">
        <v>0</v>
      </c>
      <c r="L47" s="149">
        <v>0</v>
      </c>
      <c r="M47" s="149">
        <v>0</v>
      </c>
      <c r="N47" s="150">
        <v>0</v>
      </c>
      <c r="O47" s="150">
        <v>0</v>
      </c>
      <c r="P47" s="149">
        <v>0</v>
      </c>
      <c r="Q47" s="149">
        <v>10122.68</v>
      </c>
      <c r="R47" s="149">
        <v>0</v>
      </c>
      <c r="S47" s="150">
        <v>0</v>
      </c>
      <c r="T47" s="149"/>
      <c r="U47" s="149"/>
      <c r="V47" s="149"/>
      <c r="W47" s="149"/>
      <c r="X47" s="150">
        <v>0</v>
      </c>
      <c r="Y47" s="150">
        <v>0</v>
      </c>
      <c r="Z47" s="150">
        <v>0</v>
      </c>
      <c r="AA47" s="150">
        <v>0</v>
      </c>
      <c r="AB47" s="149"/>
      <c r="AC47" s="149"/>
      <c r="AD47" s="151">
        <v>0</v>
      </c>
      <c r="AE47" s="149">
        <v>0</v>
      </c>
      <c r="AF47" s="149">
        <v>0</v>
      </c>
      <c r="AG47" s="149"/>
      <c r="AH47" s="149"/>
      <c r="AI47" s="149"/>
      <c r="AJ47" s="149"/>
      <c r="AK47" s="149"/>
      <c r="AL47" s="149">
        <v>0</v>
      </c>
      <c r="AM47" s="149"/>
      <c r="AN47" s="149">
        <f t="shared" si="0"/>
        <v>0</v>
      </c>
      <c r="AO47" s="149">
        <v>10122.680000000008</v>
      </c>
      <c r="AP47" s="149">
        <v>111349.52</v>
      </c>
      <c r="AQ47" s="152">
        <f t="shared" si="1"/>
        <v>111349.52</v>
      </c>
      <c r="AR47" s="152">
        <v>0</v>
      </c>
      <c r="AS47" s="149">
        <f t="shared" si="2"/>
        <v>1336194.24</v>
      </c>
      <c r="AT47" s="151">
        <v>101226.84</v>
      </c>
      <c r="AU47" s="151">
        <f t="shared" si="3"/>
        <v>101226.84</v>
      </c>
      <c r="AV47" s="151">
        <v>0</v>
      </c>
      <c r="AW47" s="151">
        <v>0</v>
      </c>
      <c r="AX47" s="151">
        <f t="shared" si="4"/>
        <v>0</v>
      </c>
      <c r="AY47" s="151"/>
    </row>
    <row r="48" spans="1:51" x14ac:dyDescent="0.3">
      <c r="A48" s="153"/>
      <c r="B48" s="153" t="s">
        <v>373</v>
      </c>
      <c r="C48" s="154">
        <f>C$18</f>
        <v>23.156300000000002</v>
      </c>
      <c r="D48" s="154">
        <f>D$18</f>
        <v>4075254.2299999995</v>
      </c>
      <c r="E48" s="154">
        <f t="shared" ref="E48:AY48" si="5">E$18</f>
        <v>1018813.54</v>
      </c>
      <c r="F48" s="154">
        <f t="shared" si="5"/>
        <v>0</v>
      </c>
      <c r="G48" s="154">
        <f t="shared" si="5"/>
        <v>0</v>
      </c>
      <c r="H48" s="154">
        <f t="shared" si="5"/>
        <v>0</v>
      </c>
      <c r="I48" s="154">
        <f t="shared" si="5"/>
        <v>0</v>
      </c>
      <c r="J48" s="154">
        <f t="shared" si="5"/>
        <v>0</v>
      </c>
      <c r="K48" s="154">
        <f t="shared" si="5"/>
        <v>0</v>
      </c>
      <c r="L48" s="154">
        <f t="shared" si="5"/>
        <v>0</v>
      </c>
      <c r="M48" s="154">
        <f t="shared" si="5"/>
        <v>0</v>
      </c>
      <c r="N48" s="154">
        <f t="shared" si="5"/>
        <v>0</v>
      </c>
      <c r="O48" s="154">
        <f t="shared" si="5"/>
        <v>0</v>
      </c>
      <c r="P48" s="154">
        <f t="shared" si="5"/>
        <v>0</v>
      </c>
      <c r="Q48" s="154">
        <f t="shared" si="5"/>
        <v>509406.77</v>
      </c>
      <c r="R48" s="154">
        <f t="shared" si="5"/>
        <v>129750</v>
      </c>
      <c r="S48" s="154">
        <f t="shared" si="5"/>
        <v>0</v>
      </c>
      <c r="T48" s="154">
        <f t="shared" si="5"/>
        <v>0</v>
      </c>
      <c r="U48" s="154">
        <f t="shared" si="5"/>
        <v>662697.36</v>
      </c>
      <c r="V48" s="154">
        <f t="shared" si="5"/>
        <v>510971.84</v>
      </c>
      <c r="W48" s="154">
        <f t="shared" si="5"/>
        <v>479432.45</v>
      </c>
      <c r="X48" s="154">
        <f t="shared" si="5"/>
        <v>0</v>
      </c>
      <c r="Y48" s="154">
        <f t="shared" si="5"/>
        <v>0</v>
      </c>
      <c r="Z48" s="154">
        <f t="shared" si="5"/>
        <v>0</v>
      </c>
      <c r="AA48" s="154">
        <f t="shared" si="5"/>
        <v>0</v>
      </c>
      <c r="AB48" s="154">
        <f t="shared" si="5"/>
        <v>0</v>
      </c>
      <c r="AC48" s="154">
        <f t="shared" si="5"/>
        <v>0</v>
      </c>
      <c r="AD48" s="154">
        <f t="shared" si="5"/>
        <v>0</v>
      </c>
      <c r="AE48" s="154">
        <f t="shared" si="5"/>
        <v>92024.4</v>
      </c>
      <c r="AF48" s="154">
        <f t="shared" si="5"/>
        <v>17697</v>
      </c>
      <c r="AG48" s="154">
        <f t="shared" si="5"/>
        <v>1528220.26</v>
      </c>
      <c r="AH48" s="154">
        <f t="shared" si="5"/>
        <v>12166.7</v>
      </c>
      <c r="AI48" s="154">
        <f t="shared" si="5"/>
        <v>64151.65</v>
      </c>
      <c r="AJ48" s="154">
        <f t="shared" si="5"/>
        <v>0</v>
      </c>
      <c r="AK48" s="154">
        <f t="shared" si="5"/>
        <v>0</v>
      </c>
      <c r="AL48" s="154">
        <f t="shared" si="5"/>
        <v>0</v>
      </c>
      <c r="AM48" s="154">
        <f t="shared" si="5"/>
        <v>0</v>
      </c>
      <c r="AN48" s="154">
        <f t="shared" si="5"/>
        <v>0</v>
      </c>
      <c r="AO48" s="154">
        <f t="shared" si="5"/>
        <v>4006518.4299999992</v>
      </c>
      <c r="AP48" s="154">
        <f t="shared" si="5"/>
        <v>9100586.1999999993</v>
      </c>
      <c r="AQ48" s="154">
        <f t="shared" si="5"/>
        <v>9100586.1999999993</v>
      </c>
      <c r="AR48" s="154">
        <f t="shared" si="5"/>
        <v>0</v>
      </c>
      <c r="AS48" s="154">
        <f t="shared" si="5"/>
        <v>109207034.39999999</v>
      </c>
      <c r="AT48" s="154">
        <f t="shared" si="5"/>
        <v>4993592.6100000003</v>
      </c>
      <c r="AU48" s="154">
        <f t="shared" si="5"/>
        <v>4993592.6100000003</v>
      </c>
      <c r="AV48" s="154">
        <f t="shared" si="5"/>
        <v>0</v>
      </c>
      <c r="AW48" s="154">
        <f t="shared" si="5"/>
        <v>0</v>
      </c>
      <c r="AX48" s="154">
        <f t="shared" si="5"/>
        <v>0</v>
      </c>
      <c r="AY48" s="154">
        <f t="shared" si="5"/>
        <v>0</v>
      </c>
    </row>
    <row r="49" spans="1:51" ht="26" x14ac:dyDescent="0.3">
      <c r="A49" s="153"/>
      <c r="B49" s="153" t="s">
        <v>374</v>
      </c>
      <c r="C49" s="155">
        <f t="shared" ref="C49:AY49" si="6">SUM(C23:C47)</f>
        <v>29.25</v>
      </c>
      <c r="D49" s="155">
        <f t="shared" si="6"/>
        <v>3781025.1199999992</v>
      </c>
      <c r="E49" s="155">
        <f t="shared" si="6"/>
        <v>518460.20000000007</v>
      </c>
      <c r="F49" s="155">
        <f t="shared" si="6"/>
        <v>0</v>
      </c>
      <c r="G49" s="155">
        <f t="shared" si="6"/>
        <v>0</v>
      </c>
      <c r="H49" s="155">
        <f t="shared" si="6"/>
        <v>0</v>
      </c>
      <c r="I49" s="155">
        <f t="shared" si="6"/>
        <v>0</v>
      </c>
      <c r="J49" s="155">
        <f t="shared" si="6"/>
        <v>119424</v>
      </c>
      <c r="K49" s="155">
        <f t="shared" si="6"/>
        <v>0</v>
      </c>
      <c r="L49" s="155">
        <f t="shared" si="6"/>
        <v>0</v>
      </c>
      <c r="M49" s="155">
        <f t="shared" si="6"/>
        <v>0</v>
      </c>
      <c r="N49" s="155">
        <f t="shared" si="6"/>
        <v>13272.75</v>
      </c>
      <c r="O49" s="155">
        <f t="shared" si="6"/>
        <v>10618</v>
      </c>
      <c r="P49" s="155">
        <f t="shared" si="6"/>
        <v>0</v>
      </c>
      <c r="Q49" s="155">
        <f t="shared" si="6"/>
        <v>429947.91</v>
      </c>
      <c r="R49" s="155">
        <f t="shared" si="6"/>
        <v>0</v>
      </c>
      <c r="S49" s="155">
        <f t="shared" si="6"/>
        <v>517725.74</v>
      </c>
      <c r="T49" s="155">
        <f t="shared" si="6"/>
        <v>0</v>
      </c>
      <c r="U49" s="155">
        <f t="shared" si="6"/>
        <v>0</v>
      </c>
      <c r="V49" s="155">
        <f t="shared" si="6"/>
        <v>0</v>
      </c>
      <c r="W49" s="155">
        <f t="shared" si="6"/>
        <v>0</v>
      </c>
      <c r="X49" s="155">
        <f t="shared" si="6"/>
        <v>0</v>
      </c>
      <c r="Y49" s="155">
        <f t="shared" si="6"/>
        <v>0</v>
      </c>
      <c r="Z49" s="155">
        <f t="shared" si="6"/>
        <v>0</v>
      </c>
      <c r="AA49" s="155">
        <f t="shared" si="6"/>
        <v>226831.3</v>
      </c>
      <c r="AB49" s="155">
        <f t="shared" si="6"/>
        <v>0</v>
      </c>
      <c r="AC49" s="155">
        <f t="shared" si="6"/>
        <v>0</v>
      </c>
      <c r="AD49" s="155">
        <f t="shared" si="6"/>
        <v>0</v>
      </c>
      <c r="AE49" s="155">
        <f t="shared" si="6"/>
        <v>0</v>
      </c>
      <c r="AF49" s="155">
        <f t="shared" si="6"/>
        <v>0</v>
      </c>
      <c r="AG49" s="155">
        <f t="shared" si="6"/>
        <v>0</v>
      </c>
      <c r="AH49" s="155">
        <f t="shared" si="6"/>
        <v>0</v>
      </c>
      <c r="AI49" s="155">
        <f t="shared" si="6"/>
        <v>0</v>
      </c>
      <c r="AJ49" s="155">
        <f t="shared" si="6"/>
        <v>0</v>
      </c>
      <c r="AK49" s="155">
        <f t="shared" si="6"/>
        <v>0</v>
      </c>
      <c r="AL49" s="155">
        <f t="shared" si="6"/>
        <v>0</v>
      </c>
      <c r="AM49" s="155">
        <f t="shared" si="6"/>
        <v>0</v>
      </c>
      <c r="AN49" s="155">
        <f t="shared" si="6"/>
        <v>0</v>
      </c>
      <c r="AO49" s="155">
        <f t="shared" si="6"/>
        <v>1317819.7000000002</v>
      </c>
      <c r="AP49" s="155">
        <f t="shared" si="6"/>
        <v>5617305.0199999996</v>
      </c>
      <c r="AQ49" s="155">
        <f t="shared" si="6"/>
        <v>5617305.0199999996</v>
      </c>
      <c r="AR49" s="155">
        <f t="shared" si="6"/>
        <v>0</v>
      </c>
      <c r="AS49" s="155">
        <f t="shared" si="6"/>
        <v>67407660.24000001</v>
      </c>
      <c r="AT49" s="155">
        <f t="shared" si="6"/>
        <v>2985882.1</v>
      </c>
      <c r="AU49" s="155">
        <f t="shared" si="6"/>
        <v>2985882.1</v>
      </c>
      <c r="AV49" s="155">
        <f t="shared" si="6"/>
        <v>0</v>
      </c>
      <c r="AW49" s="155">
        <f t="shared" si="6"/>
        <v>199533.68</v>
      </c>
      <c r="AX49" s="155">
        <f t="shared" si="6"/>
        <v>199533.68</v>
      </c>
      <c r="AY49" s="155">
        <f t="shared" si="6"/>
        <v>0</v>
      </c>
    </row>
    <row r="50" spans="1:51" x14ac:dyDescent="0.3">
      <c r="A50" s="156" t="s">
        <v>375</v>
      </c>
      <c r="B50" s="156"/>
      <c r="C50" s="155">
        <f>C48+C49</f>
        <v>52.406300000000002</v>
      </c>
      <c r="D50" s="155">
        <f t="shared" ref="D50:L50" si="7">D48+D49</f>
        <v>7856279.3499999987</v>
      </c>
      <c r="E50" s="155">
        <f t="shared" si="7"/>
        <v>1537273.7400000002</v>
      </c>
      <c r="F50" s="155">
        <f t="shared" si="7"/>
        <v>0</v>
      </c>
      <c r="G50" s="155">
        <f t="shared" si="7"/>
        <v>0</v>
      </c>
      <c r="H50" s="155">
        <f t="shared" si="7"/>
        <v>0</v>
      </c>
      <c r="I50" s="155">
        <f t="shared" si="7"/>
        <v>0</v>
      </c>
      <c r="J50" s="155">
        <f t="shared" si="7"/>
        <v>119424</v>
      </c>
      <c r="K50" s="155">
        <f t="shared" si="7"/>
        <v>0</v>
      </c>
      <c r="L50" s="155">
        <f t="shared" si="7"/>
        <v>0</v>
      </c>
      <c r="M50" s="155">
        <f>M48+M49</f>
        <v>0</v>
      </c>
      <c r="N50" s="155">
        <f t="shared" ref="N50:U50" si="8">N48+N49</f>
        <v>13272.75</v>
      </c>
      <c r="O50" s="155">
        <f t="shared" si="8"/>
        <v>10618</v>
      </c>
      <c r="P50" s="155">
        <f t="shared" si="8"/>
        <v>0</v>
      </c>
      <c r="Q50" s="155">
        <f t="shared" si="8"/>
        <v>939354.67999999993</v>
      </c>
      <c r="R50" s="155">
        <f t="shared" si="8"/>
        <v>129750</v>
      </c>
      <c r="S50" s="155">
        <f t="shared" si="8"/>
        <v>517725.74</v>
      </c>
      <c r="T50" s="155">
        <f t="shared" si="8"/>
        <v>0</v>
      </c>
      <c r="U50" s="155">
        <f t="shared" si="8"/>
        <v>662697.36</v>
      </c>
      <c r="V50" s="155">
        <f>V48+V49</f>
        <v>510971.84</v>
      </c>
      <c r="W50" s="155">
        <f t="shared" ref="W50:AE50" si="9">W48+W49</f>
        <v>479432.45</v>
      </c>
      <c r="X50" s="155">
        <f t="shared" si="9"/>
        <v>0</v>
      </c>
      <c r="Y50" s="155">
        <f t="shared" si="9"/>
        <v>0</v>
      </c>
      <c r="Z50" s="155">
        <f t="shared" si="9"/>
        <v>0</v>
      </c>
      <c r="AA50" s="155">
        <f t="shared" si="9"/>
        <v>226831.3</v>
      </c>
      <c r="AB50" s="155">
        <f t="shared" si="9"/>
        <v>0</v>
      </c>
      <c r="AC50" s="155">
        <f t="shared" si="9"/>
        <v>0</v>
      </c>
      <c r="AD50" s="155">
        <f t="shared" si="9"/>
        <v>0</v>
      </c>
      <c r="AE50" s="155">
        <f t="shared" si="9"/>
        <v>92024.4</v>
      </c>
      <c r="AF50" s="155">
        <f>AF48+AF49</f>
        <v>17697</v>
      </c>
      <c r="AG50" s="155">
        <f t="shared" ref="AG50:AY50" si="10">AG48+AG49</f>
        <v>1528220.26</v>
      </c>
      <c r="AH50" s="155">
        <f t="shared" si="10"/>
        <v>12166.7</v>
      </c>
      <c r="AI50" s="155">
        <f t="shared" si="10"/>
        <v>64151.65</v>
      </c>
      <c r="AJ50" s="155">
        <f t="shared" si="10"/>
        <v>0</v>
      </c>
      <c r="AK50" s="155">
        <f t="shared" si="10"/>
        <v>0</v>
      </c>
      <c r="AL50" s="155">
        <f t="shared" si="10"/>
        <v>0</v>
      </c>
      <c r="AM50" s="155">
        <f t="shared" si="10"/>
        <v>0</v>
      </c>
      <c r="AN50" s="155">
        <f t="shared" si="10"/>
        <v>0</v>
      </c>
      <c r="AO50" s="155">
        <f t="shared" si="10"/>
        <v>5324338.129999999</v>
      </c>
      <c r="AP50" s="155">
        <f t="shared" si="10"/>
        <v>14717891.219999999</v>
      </c>
      <c r="AQ50" s="155">
        <f t="shared" si="10"/>
        <v>14717891.219999999</v>
      </c>
      <c r="AR50" s="155">
        <f t="shared" si="10"/>
        <v>0</v>
      </c>
      <c r="AS50" s="155">
        <f t="shared" si="10"/>
        <v>176614694.63999999</v>
      </c>
      <c r="AT50" s="155">
        <f t="shared" si="10"/>
        <v>7979474.7100000009</v>
      </c>
      <c r="AU50" s="155">
        <f t="shared" si="10"/>
        <v>7979474.7100000009</v>
      </c>
      <c r="AV50" s="155">
        <f t="shared" si="10"/>
        <v>0</v>
      </c>
      <c r="AW50" s="155">
        <f t="shared" si="10"/>
        <v>199533.68</v>
      </c>
      <c r="AX50" s="155">
        <f t="shared" si="10"/>
        <v>199533.68</v>
      </c>
      <c r="AY50" s="155">
        <f t="shared" si="10"/>
        <v>0</v>
      </c>
    </row>
    <row r="52" spans="1:51" x14ac:dyDescent="0.3">
      <c r="B52" s="157" t="s">
        <v>376</v>
      </c>
      <c r="C52" s="157"/>
      <c r="D52" s="349"/>
      <c r="E52" s="349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</row>
    <row r="54" spans="1:51" ht="18.5" x14ac:dyDescent="0.45">
      <c r="AO54" s="161" t="s">
        <v>383</v>
      </c>
      <c r="AP54" s="161"/>
      <c r="AQ54" s="161"/>
      <c r="AR54" s="18"/>
    </row>
    <row r="55" spans="1:51" ht="18.5" x14ac:dyDescent="0.45">
      <c r="AN55" s="160"/>
      <c r="AO55" s="161"/>
      <c r="AP55" s="161"/>
      <c r="AQ55" s="161"/>
      <c r="AR55" s="18"/>
    </row>
    <row r="56" spans="1:51" ht="18.5" x14ac:dyDescent="0.45">
      <c r="AN56" s="160"/>
      <c r="AO56" s="161" t="s">
        <v>384</v>
      </c>
      <c r="AP56" s="161"/>
      <c r="AQ56" s="161"/>
      <c r="AR56" s="18"/>
    </row>
    <row r="57" spans="1:51" ht="18.5" x14ac:dyDescent="0.45">
      <c r="AN57" s="160"/>
      <c r="AO57" s="161"/>
      <c r="AP57" s="161"/>
      <c r="AQ57" s="161"/>
      <c r="AR57" s="160"/>
    </row>
    <row r="58" spans="1:51" ht="18.5" x14ac:dyDescent="0.45">
      <c r="AN58" s="160"/>
      <c r="AO58" s="161" t="s">
        <v>385</v>
      </c>
      <c r="AP58" s="161"/>
      <c r="AQ58" s="161"/>
      <c r="AR58" s="18"/>
    </row>
    <row r="59" spans="1:51" ht="18.5" x14ac:dyDescent="0.45">
      <c r="AN59" s="160"/>
      <c r="AO59" s="161"/>
      <c r="AP59" s="161"/>
      <c r="AQ59" s="161"/>
      <c r="AR59" s="18"/>
    </row>
    <row r="60" spans="1:51" ht="18.5" x14ac:dyDescent="0.45">
      <c r="AN60" s="160"/>
      <c r="AO60" s="161" t="s">
        <v>386</v>
      </c>
      <c r="AP60" s="161"/>
      <c r="AQ60" s="161"/>
      <c r="AR60" s="18"/>
    </row>
    <row r="61" spans="1:51" ht="18.5" x14ac:dyDescent="0.45">
      <c r="AN61" s="160"/>
      <c r="AO61" s="160"/>
      <c r="AP61" s="160"/>
      <c r="AQ61" s="160"/>
    </row>
  </sheetData>
  <mergeCells count="114">
    <mergeCell ref="D52:E52"/>
    <mergeCell ref="AR18:AR22"/>
    <mergeCell ref="AS18:AS22"/>
    <mergeCell ref="AT18:AT22"/>
    <mergeCell ref="AU18:AU22"/>
    <mergeCell ref="AV18:AV22"/>
    <mergeCell ref="AW18:AW22"/>
    <mergeCell ref="AL18:AL22"/>
    <mergeCell ref="AM18:AM22"/>
    <mergeCell ref="AN18:AN22"/>
    <mergeCell ref="AO18:AO22"/>
    <mergeCell ref="AP18:AP22"/>
    <mergeCell ref="AQ18:AQ22"/>
    <mergeCell ref="AF18:AF22"/>
    <mergeCell ref="AG18:AG22"/>
    <mergeCell ref="AH18:AH22"/>
    <mergeCell ref="AI18:AI22"/>
    <mergeCell ref="AJ18:AJ22"/>
    <mergeCell ref="AK18:AK22"/>
    <mergeCell ref="AC18:AC22"/>
    <mergeCell ref="O18:O22"/>
    <mergeCell ref="P18:P22"/>
    <mergeCell ref="Q18:Q22"/>
    <mergeCell ref="L18:L22"/>
    <mergeCell ref="A18:A22"/>
    <mergeCell ref="D18:D22"/>
    <mergeCell ref="E18:E22"/>
    <mergeCell ref="F18:F22"/>
    <mergeCell ref="G18:G22"/>
    <mergeCell ref="AN15:AN16"/>
    <mergeCell ref="AO15:AO16"/>
    <mergeCell ref="AP15:AP16"/>
    <mergeCell ref="AQ15:AQ16"/>
    <mergeCell ref="AH15:AH16"/>
    <mergeCell ref="AI15:AI16"/>
    <mergeCell ref="AJ15:AJ16"/>
    <mergeCell ref="AK15:AK16"/>
    <mergeCell ref="AL15:AL16"/>
    <mergeCell ref="AE18:AE22"/>
    <mergeCell ref="T18:T22"/>
    <mergeCell ref="U18:U22"/>
    <mergeCell ref="V18:V22"/>
    <mergeCell ref="W18:W22"/>
    <mergeCell ref="X18:X22"/>
    <mergeCell ref="N18:N22"/>
    <mergeCell ref="Z18:Z22"/>
    <mergeCell ref="AA18:AA22"/>
    <mergeCell ref="AB18:AB22"/>
    <mergeCell ref="H15:H16"/>
    <mergeCell ref="I15:I16"/>
    <mergeCell ref="J15:J16"/>
    <mergeCell ref="K15:K16"/>
    <mergeCell ref="H18:H22"/>
    <mergeCell ref="I18:I22"/>
    <mergeCell ref="J18:J22"/>
    <mergeCell ref="K18:K22"/>
    <mergeCell ref="AY15:AY16"/>
    <mergeCell ref="AR15:AR16"/>
    <mergeCell ref="AT15:AT16"/>
    <mergeCell ref="AD18:AD22"/>
    <mergeCell ref="Y18:Y22"/>
    <mergeCell ref="AX18:AX22"/>
    <mergeCell ref="R18:R22"/>
    <mergeCell ref="S18:S22"/>
    <mergeCell ref="AY18:AY22"/>
    <mergeCell ref="M18:M22"/>
    <mergeCell ref="A14:A16"/>
    <mergeCell ref="B14:B16"/>
    <mergeCell ref="C14:C16"/>
    <mergeCell ref="D14:D16"/>
    <mergeCell ref="E14:E16"/>
    <mergeCell ref="F14:AO14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AD15:AD16"/>
    <mergeCell ref="AE15:AE16"/>
    <mergeCell ref="AM15:AM16"/>
    <mergeCell ref="AB15:AB16"/>
    <mergeCell ref="AC15:AC16"/>
    <mergeCell ref="F15:F16"/>
    <mergeCell ref="G15:G16"/>
    <mergeCell ref="AW14:AY14"/>
    <mergeCell ref="AP14:AR14"/>
    <mergeCell ref="AS14:AS16"/>
    <mergeCell ref="AT14:AV14"/>
    <mergeCell ref="AF15:AF16"/>
    <mergeCell ref="AG15:AG16"/>
    <mergeCell ref="V15:V16"/>
    <mergeCell ref="W15:W16"/>
    <mergeCell ref="X15:X16"/>
    <mergeCell ref="Y15:Y16"/>
    <mergeCell ref="Z15:Z16"/>
    <mergeCell ref="AA15:AA16"/>
    <mergeCell ref="AU15:AU16"/>
    <mergeCell ref="AV15:AV16"/>
    <mergeCell ref="AW15:AW16"/>
    <mergeCell ref="AX15:AX16"/>
    <mergeCell ref="F10:N10"/>
    <mergeCell ref="E8:M8"/>
    <mergeCell ref="K2:S2"/>
    <mergeCell ref="C5:D5"/>
    <mergeCell ref="M13:U13"/>
    <mergeCell ref="O6:P6"/>
    <mergeCell ref="C6:D6"/>
    <mergeCell ref="G12:O12"/>
    <mergeCell ref="O7:P7"/>
  </mergeCells>
  <pageMargins left="0.70866141732283472" right="0.70866141732283472" top="0.74803149606299213" bottom="0.74803149606299213" header="0.31496062992125984" footer="0.31496062992125984"/>
  <pageSetup paperSize="9" scale="38" fitToWidth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педагог</vt:lpstr>
      <vt:lpstr>АХП рабочий</vt:lpstr>
      <vt:lpstr>свод</vt:lpstr>
      <vt:lpstr>штат</vt:lpstr>
      <vt:lpstr>тарифная ставка</vt:lpstr>
      <vt:lpstr>'АХП рабочий'!Заголовки_для_печати</vt:lpstr>
      <vt:lpstr>педагог!Заголовки_для_печати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0780_zuch</dc:creator>
  <cp:lastModifiedBy>BilimBook_User</cp:lastModifiedBy>
  <cp:lastPrinted>2026-02-12T04:22:54Z</cp:lastPrinted>
  <dcterms:created xsi:type="dcterms:W3CDTF">2022-09-02T09:41:10Z</dcterms:created>
  <dcterms:modified xsi:type="dcterms:W3CDTF">2026-02-12T04:26:18Z</dcterms:modified>
</cp:coreProperties>
</file>